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OAI." sheetId="1" r:id="rId1"/>
  </sheets>
  <definedNames>
    <definedName name="_xlnm._FilterDatabase" localSheetId="0" hidden="1">OAI.!$A$16:$WVZ$16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38" i="1" l="1"/>
  <c r="F35" i="1"/>
  <c r="F43" i="1"/>
  <c r="F20" i="1"/>
  <c r="F34" i="1" l="1"/>
  <c r="E32" i="1"/>
  <c r="E20" i="1" l="1"/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J60" i="1"/>
  <c r="I60" i="1"/>
  <c r="H60" i="1"/>
  <c r="G60" i="1"/>
  <c r="F60" i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P43" i="1"/>
  <c r="C43" i="1"/>
  <c r="P42" i="1"/>
  <c r="C42" i="1"/>
  <c r="P41" i="1"/>
  <c r="C41" i="1"/>
  <c r="P40" i="1"/>
  <c r="C40" i="1"/>
  <c r="P39" i="1"/>
  <c r="C39" i="1"/>
  <c r="D38" i="1"/>
  <c r="P38" i="1" s="1"/>
  <c r="C38" i="1"/>
  <c r="P37" i="1"/>
  <c r="C37" i="1"/>
  <c r="P36" i="1"/>
  <c r="C36" i="1"/>
  <c r="P35" i="1"/>
  <c r="C35" i="1"/>
  <c r="O34" i="1"/>
  <c r="N34" i="1"/>
  <c r="M34" i="1"/>
  <c r="L34" i="1"/>
  <c r="K34" i="1"/>
  <c r="J34" i="1"/>
  <c r="I34" i="1"/>
  <c r="I17" i="1" s="1"/>
  <c r="H34" i="1"/>
  <c r="G34" i="1"/>
  <c r="E34" i="1"/>
  <c r="D34" i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C24" i="1" s="1"/>
  <c r="P23" i="1"/>
  <c r="C23" i="1"/>
  <c r="P22" i="1"/>
  <c r="C22" i="1"/>
  <c r="P21" i="1"/>
  <c r="C21" i="1"/>
  <c r="P20" i="1"/>
  <c r="C20" i="1"/>
  <c r="P19" i="1"/>
  <c r="C19" i="1"/>
  <c r="O18" i="1"/>
  <c r="N18" i="1"/>
  <c r="N94" i="1" s="1"/>
  <c r="M18" i="1"/>
  <c r="L18" i="1"/>
  <c r="L94" i="1" s="1"/>
  <c r="K18" i="1"/>
  <c r="J18" i="1"/>
  <c r="J94" i="1" s="1"/>
  <c r="I18" i="1"/>
  <c r="H18" i="1"/>
  <c r="H94" i="1" s="1"/>
  <c r="G18" i="1"/>
  <c r="F18" i="1"/>
  <c r="E18" i="1"/>
  <c r="D18" i="1"/>
  <c r="D94" i="1" s="1"/>
  <c r="B18" i="1"/>
  <c r="N17" i="1"/>
  <c r="J17" i="1" l="1"/>
  <c r="I94" i="1"/>
  <c r="M94" i="1"/>
  <c r="M17" i="1"/>
  <c r="K94" i="1"/>
  <c r="O17" i="1"/>
  <c r="P60" i="1"/>
  <c r="G94" i="1"/>
  <c r="F17" i="1"/>
  <c r="F94" i="1"/>
  <c r="B17" i="1"/>
  <c r="C17" i="1" s="1"/>
  <c r="B94" i="1"/>
  <c r="C94" i="1" s="1"/>
  <c r="C18" i="1"/>
  <c r="P34" i="1"/>
  <c r="E94" i="1"/>
  <c r="P24" i="1"/>
  <c r="E17" i="1"/>
  <c r="K17" i="1"/>
  <c r="D17" i="1"/>
  <c r="H17" i="1"/>
  <c r="L17" i="1"/>
  <c r="G17" i="1"/>
  <c r="P18" i="1"/>
  <c r="O94" i="1"/>
  <c r="P94" i="1" l="1"/>
  <c r="P17" i="1"/>
</calcChain>
</file>

<file path=xl/sharedStrings.xml><?xml version="1.0" encoding="utf-8"?>
<sst xmlns="http://schemas.openxmlformats.org/spreadsheetml/2006/main" count="124" uniqueCount="124">
  <si>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</si>
  <si>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</si>
  <si>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</si>
  <si>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</si>
  <si>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</si>
  <si>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</si>
  <si>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</si>
  <si>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</si>
  <si>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</si>
  <si>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</si>
  <si>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</si>
  <si>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</si>
  <si>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</si>
  <si>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</si>
  <si>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</si>
  <si>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</si>
  <si>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</si>
  <si>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</si>
  <si>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</si>
  <si>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</si>
  <si>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</si>
  <si>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</si>
  <si>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</si>
  <si>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</si>
  <si>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</si>
  <si>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</si>
  <si>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</si>
  <si>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</si>
  <si>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</si>
  <si>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</si>
  <si>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</si>
  <si>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</si>
  <si>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</si>
  <si>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</si>
  <si>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</si>
  <si>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</si>
  <si>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</si>
  <si>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</si>
  <si>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</si>
  <si>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</si>
  <si>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</si>
  <si>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</si>
  <si>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</si>
  <si>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</si>
  <si>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</si>
  <si>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</si>
  <si>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</si>
  <si>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</si>
  <si>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</si>
  <si>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</si>
  <si>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</si>
  <si>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</si>
  <si>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</si>
  <si>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</si>
  <si>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</si>
  <si>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</si>
  <si>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</si>
  <si>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</si>
  <si>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</si>
  <si>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</si>
  <si>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</si>
  <si>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</si>
  <si>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</si>
  <si>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</si>
  <si>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</si>
  <si>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</si>
  <si>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</si>
  <si>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</si>
  <si>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</si>
  <si>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</si>
  <si>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</si>
  <si>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</si>
  <si>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</si>
  <si>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</si>
  <si>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</si>
  <si>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</si>
  <si>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</si>
  <si>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</si>
  <si>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</si>
  <si>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</si>
  <si>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</si>
  <si>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</si>
  <si>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</si>
  <si>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</si>
  <si>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</si>
  <si>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</si>
  <si>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</si>
  <si>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</si>
  <si>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</si>
  <si>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</si>
  <si>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</si>
  <si>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</si>
  <si>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</si>
  <si>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</si>
  <si>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</si>
  <si>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</si>
  <si>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</si>
  <si>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</si>
  <si>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</si>
  <si>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</si>
  <si>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</si>
  <si>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</si>
  <si>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</si>
  <si>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</si>
  <si>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</si>
  <si>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</si>
  <si>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</si>
  <si>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</si>
  <si>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</si>
  <si>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</si>
  <si>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</si>
  <si>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</si>
  <si>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</si>
  <si>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</si>
  <si>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</si>
  <si>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</si>
  <si>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</si>
  <si>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</si>
  <si>
    <t xml:space="preserve">           Lcda. Rosemary Hernandez</t>
  </si>
  <si>
    <t>Coordinadora Dpto.Adm.Financiero</t>
  </si>
  <si>
    <t>REVISADO POR</t>
  </si>
  <si>
    <t>Licda Lidia Vasquez</t>
  </si>
  <si>
    <t>Licda. Luz Divina Gomez Acosta</t>
  </si>
  <si>
    <t xml:space="preserve">Fecha de Imputación: hasta el 31 de marzo 2026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</si>
</sst>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11" fillId="0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4" fillId="2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3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3" fillId="0" borderId="1" xfId="3" applyFont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43" fontId="0" fillId="0" borderId="1" xfId="1" applyFont="1" applyBorder="1"/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3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>
      <alignment horizontal="center"/>
    </xf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4" fontId="5" fillId="3" borderId="1" xfId="3" applyFont="1" applyFill="1" applyBorder="1" applyAlignment="1">
      <alignment horizontal="right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164" fontId="3" fillId="0" borderId="1" xfId="3" applyFont="1" applyBorder="1"/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4" fontId="0" fillId="0" borderId="1" xfId="0" applyNumberFormat="1" applyFill="1" applyBorder="1"/>
    <xf numFmtId="164" fontId="5" fillId="3" borderId="1" xfId="3" applyFont="1" applyFill="1" applyBorder="1" applyAlignment="1">
      <alignment horizontal="right"/>
    </xf>
    <xf numFmtId="164" fontId="5" fillId="0" borderId="1" xfId="3" applyFont="1" applyBorder="1"/>
    <xf numFmtId="0" fontId="4" fillId="3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3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4" fillId="3" borderId="1" xfId="3" applyFont="1" applyFill="1" applyBorder="1" applyAlignment="1">
      <alignment horizontal="right" wrapText="1"/>
    </xf>
    <xf numFmtId="164" fontId="4" fillId="3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3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166" fontId="5" fillId="0" borderId="0" xfId="2" applyNumberFormat="1" applyFont="1" applyAlignment="1"/>
    <xf numFmtId="0" fontId="16" fillId="3" borderId="0" xfId="2" applyFont="1" applyFill="1" applyAlignment="1">
      <alignment vertical="top" wrapText="1"/>
    </xf>
    <xf numFmtId="0" fontId="5" fillId="0" borderId="0" xfId="2" applyFont="1" applyAlignment="1">
      <alignment horizontal="right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3" fillId="0" borderId="0" xfId="2" applyFont="1"/>
    <xf numFmtId="0" fontId="13" fillId="0" borderId="0" xfId="2" applyFont="1"/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338855</xdr:colOff>
      <xdr:row>116</xdr:row>
      <xdr:rowOff>41509</xdr:rowOff>
    </xdr:from>
    <xdr:to>
      <xdr:col>17</xdr:col>
      <xdr:colOff>86991</xdr:colOff>
      <xdr:row>126</xdr:row>
      <xdr:rowOff>104750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343051" y="31416031"/>
          <a:ext cx="2688462" cy="162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4</xdr:col>
      <xdr:colOff>1792194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0"/>
          <a:ext cx="2692993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1002196</xdr:colOff>
      <xdr:row>113</xdr:row>
      <xdr:rowOff>124239</xdr:rowOff>
    </xdr:from>
    <xdr:to>
      <xdr:col>1</xdr:col>
      <xdr:colOff>795130</xdr:colOff>
      <xdr:row>126</xdr:row>
      <xdr:rowOff>182219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196" y="31076348"/>
          <a:ext cx="1954695" cy="203752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1656521</xdr:colOff>
      <xdr:row>116</xdr:row>
      <xdr:rowOff>41413</xdr:rowOff>
    </xdr:from>
    <xdr:to>
      <xdr:col>3</xdr:col>
      <xdr:colOff>107673</xdr:colOff>
      <xdr:row>125</xdr:row>
      <xdr:rowOff>16500</xdr:rowOff>
    </xdr:to>
    <xdr:pic>
      <xdr:nvPicPr>
        <xdr:cNvPr id="8" name="7 Imagen" descr="FIRMA LUZ DIVINA (1)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8282" y="31415935"/>
          <a:ext cx="2252869" cy="1341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6"/>
  <sheetViews>
    <sheetView tabSelected="1" view="pageBreakPreview" zoomScale="60" zoomScaleNormal="115" workbookViewId="0">
      <selection activeCell="A12" sqref="A12:P12"/>
    </sheetView>
  </sheetViews>
  <sheetFormatPr baseColWidth="10" defaultRowHeight="11.25" x14ac:dyDescent="0.2"/>
  <cols>
    <col min="1" max="1" width="32.42578125" style="9" customWidth="1"/>
    <col min="2" max="2" width="26" style="9" customWidth="1"/>
    <col min="3" max="3" width="31" style="111" customWidth="1"/>
    <col min="4" max="4" width="23.140625" style="111" customWidth="1"/>
    <col min="5" max="5" width="27" style="9" customWidth="1"/>
    <col min="6" max="6" width="26.140625" style="9" customWidth="1"/>
    <col min="7" max="8" width="15.7109375" style="9" customWidth="1"/>
    <col min="9" max="9" width="15.7109375" style="12" customWidth="1"/>
    <col min="10" max="11" width="15.7109375" style="9" customWidth="1"/>
    <col min="12" max="12" width="16.7109375" style="9" customWidth="1"/>
    <col min="13" max="13" width="12.42578125" style="9" customWidth="1"/>
    <col min="14" max="14" width="12.5703125" style="9" customWidth="1"/>
    <col min="15" max="15" width="12.28515625" style="9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31" t="s">
        <v>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</row>
    <row r="11" spans="1:17" ht="15" customHeight="1" x14ac:dyDescent="0.2">
      <c r="A11" s="132" t="s">
        <v>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1:17" ht="22.5" customHeight="1" x14ac:dyDescent="0.2">
      <c r="A12" s="132">
        <v>2026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</row>
    <row r="13" spans="1:17" ht="15" customHeight="1" x14ac:dyDescent="0.25">
      <c r="A13" s="133" t="s">
        <v>2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</row>
    <row r="14" spans="1:17" ht="15" customHeight="1" x14ac:dyDescent="0.2">
      <c r="A14" s="18"/>
      <c r="B14" s="19"/>
      <c r="C14" s="20"/>
      <c r="D14" s="20"/>
      <c r="E14" s="21"/>
      <c r="F14" s="21"/>
      <c r="G14" s="21"/>
      <c r="H14" s="17"/>
      <c r="J14" s="22"/>
      <c r="K14" s="23"/>
      <c r="L14" s="24"/>
      <c r="M14" s="23"/>
      <c r="N14" s="22"/>
      <c r="O14" s="25"/>
      <c r="P14" s="17"/>
    </row>
    <row r="15" spans="1:17" ht="12" x14ac:dyDescent="0.2">
      <c r="A15" s="26"/>
      <c r="B15" s="27"/>
      <c r="C15" s="28"/>
      <c r="E15" s="29" t="s">
        <v>3</v>
      </c>
      <c r="L15" s="30"/>
      <c r="M15" s="30"/>
      <c r="N15" s="30"/>
      <c r="O15" s="30"/>
      <c r="P15" s="31"/>
    </row>
    <row r="16" spans="1:17" x14ac:dyDescent="0.2">
      <c r="A16" s="32" t="s">
        <v>4</v>
      </c>
      <c r="B16" s="33" t="s">
        <v>5</v>
      </c>
      <c r="C16" s="34" t="s">
        <v>6</v>
      </c>
      <c r="D16" s="35" t="s">
        <v>7</v>
      </c>
      <c r="E16" s="35" t="s">
        <v>8</v>
      </c>
      <c r="F16" s="35" t="s">
        <v>9</v>
      </c>
      <c r="G16" s="35" t="s">
        <v>10</v>
      </c>
      <c r="H16" s="35" t="s">
        <v>11</v>
      </c>
      <c r="I16" s="36" t="s">
        <v>12</v>
      </c>
      <c r="J16" s="35" t="s">
        <v>13</v>
      </c>
      <c r="K16" s="35" t="s">
        <v>14</v>
      </c>
      <c r="L16" s="35" t="s">
        <v>15</v>
      </c>
      <c r="M16" s="35" t="s">
        <v>16</v>
      </c>
      <c r="N16" s="35" t="s">
        <v>17</v>
      </c>
      <c r="O16" s="35" t="s">
        <v>18</v>
      </c>
      <c r="P16" s="34" t="s">
        <v>19</v>
      </c>
      <c r="Q16" s="37"/>
    </row>
    <row r="17" spans="1:17" ht="24.95" customHeight="1" x14ac:dyDescent="0.2">
      <c r="A17" s="38" t="s">
        <v>20</v>
      </c>
      <c r="B17" s="39">
        <f t="shared" ref="B17:O17" si="0">+B18+B24+B34+B60</f>
        <v>557502645.31349993</v>
      </c>
      <c r="C17" s="39">
        <f>+B17</f>
        <v>557502645.31349993</v>
      </c>
      <c r="D17" s="39">
        <f t="shared" si="0"/>
        <v>33941943.270000003</v>
      </c>
      <c r="E17" s="39">
        <f>+E18+E24+E34+E60+E44</f>
        <v>31896169.359999999</v>
      </c>
      <c r="F17" s="39">
        <f t="shared" si="0"/>
        <v>33050761.109999999</v>
      </c>
      <c r="G17" s="39">
        <f t="shared" si="0"/>
        <v>0</v>
      </c>
      <c r="H17" s="39">
        <f t="shared" si="0"/>
        <v>0</v>
      </c>
      <c r="I17" s="40">
        <f t="shared" si="0"/>
        <v>0</v>
      </c>
      <c r="J17" s="39">
        <f t="shared" si="0"/>
        <v>0</v>
      </c>
      <c r="K17" s="39">
        <f t="shared" si="0"/>
        <v>0</v>
      </c>
      <c r="L17" s="39">
        <f t="shared" si="0"/>
        <v>0</v>
      </c>
      <c r="M17" s="39">
        <f t="shared" si="0"/>
        <v>0</v>
      </c>
      <c r="N17" s="39">
        <f t="shared" si="0"/>
        <v>0</v>
      </c>
      <c r="O17" s="39">
        <f t="shared" si="0"/>
        <v>0</v>
      </c>
      <c r="P17" s="39">
        <f>+P18+P24+P34+P60+P44</f>
        <v>98888873.74000001</v>
      </c>
      <c r="Q17" s="41"/>
    </row>
    <row r="18" spans="1:17" ht="24.95" customHeight="1" x14ac:dyDescent="0.2">
      <c r="A18" s="38" t="s">
        <v>21</v>
      </c>
      <c r="B18" s="42">
        <f>SUM(B19:B23)</f>
        <v>306023240.11000001</v>
      </c>
      <c r="C18" s="42">
        <f t="shared" ref="C18:C81" si="1">+B18</f>
        <v>306023240.11000001</v>
      </c>
      <c r="D18" s="43">
        <f>SUM(D19:D23)</f>
        <v>29611893.850000001</v>
      </c>
      <c r="E18" s="43">
        <f t="shared" ref="E18:O18" si="2">SUM(E19:E23)</f>
        <v>30019850.66</v>
      </c>
      <c r="F18" s="43">
        <f t="shared" si="2"/>
        <v>31276160.710000001</v>
      </c>
      <c r="G18" s="43">
        <f t="shared" si="2"/>
        <v>0</v>
      </c>
      <c r="H18" s="43">
        <f t="shared" si="2"/>
        <v>0</v>
      </c>
      <c r="I18" s="44">
        <f t="shared" si="2"/>
        <v>0</v>
      </c>
      <c r="J18" s="43">
        <f t="shared" si="2"/>
        <v>0</v>
      </c>
      <c r="K18" s="43">
        <f t="shared" si="2"/>
        <v>0</v>
      </c>
      <c r="L18" s="43">
        <f t="shared" si="2"/>
        <v>0</v>
      </c>
      <c r="M18" s="43">
        <f t="shared" si="2"/>
        <v>0</v>
      </c>
      <c r="N18" s="43">
        <f t="shared" si="2"/>
        <v>0</v>
      </c>
      <c r="O18" s="43">
        <f t="shared" si="2"/>
        <v>0</v>
      </c>
      <c r="P18" s="43">
        <f t="shared" ref="P18:P81" si="3">SUM(D18:O18)</f>
        <v>90907905.219999999</v>
      </c>
      <c r="Q18" s="41"/>
    </row>
    <row r="19" spans="1:17" ht="24.95" customHeight="1" x14ac:dyDescent="0.2">
      <c r="A19" s="45" t="s">
        <v>22</v>
      </c>
      <c r="B19" s="46">
        <v>242943578.87</v>
      </c>
      <c r="C19" s="46">
        <f t="shared" si="1"/>
        <v>242943578.87</v>
      </c>
      <c r="D19" s="46">
        <v>23954236.43</v>
      </c>
      <c r="E19" s="46">
        <v>24470285.260000002</v>
      </c>
      <c r="F19" s="46">
        <f>23143845.1+1826945.42</f>
        <v>24970790.520000003</v>
      </c>
      <c r="G19" s="46"/>
      <c r="H19" s="46"/>
      <c r="I19" s="46"/>
      <c r="J19" s="46"/>
      <c r="K19" s="46"/>
      <c r="L19" s="46"/>
      <c r="M19" s="47"/>
      <c r="N19" s="47"/>
      <c r="O19" s="48"/>
      <c r="P19" s="46">
        <f t="shared" si="3"/>
        <v>73395312.210000008</v>
      </c>
      <c r="Q19" s="49"/>
    </row>
    <row r="20" spans="1:17" ht="24.95" customHeight="1" x14ac:dyDescent="0.2">
      <c r="A20" s="45" t="s">
        <v>23</v>
      </c>
      <c r="B20" s="46">
        <v>29705556.990000002</v>
      </c>
      <c r="C20" s="46">
        <f t="shared" si="1"/>
        <v>29705556.990000002</v>
      </c>
      <c r="D20" s="46">
        <v>2409632</v>
      </c>
      <c r="E20" s="46">
        <f>2087325+56498.17</f>
        <v>2143823.17</v>
      </c>
      <c r="F20" s="46">
        <f>2665419.65+267148.28</f>
        <v>2932567.9299999997</v>
      </c>
      <c r="G20" s="46"/>
      <c r="H20" s="46"/>
      <c r="I20" s="46"/>
      <c r="J20" s="46"/>
      <c r="K20" s="46"/>
      <c r="L20" s="46"/>
      <c r="M20" s="50"/>
      <c r="N20" s="51"/>
      <c r="O20" s="52"/>
      <c r="P20" s="46">
        <f>SUM(D20:O20)</f>
        <v>7486023.0999999996</v>
      </c>
      <c r="Q20" s="41"/>
    </row>
    <row r="21" spans="1:17" ht="24.95" customHeight="1" x14ac:dyDescent="0.2">
      <c r="A21" s="45" t="s">
        <v>24</v>
      </c>
      <c r="B21" s="53"/>
      <c r="C21" s="46">
        <f t="shared" si="1"/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/>
      <c r="L21" s="54"/>
      <c r="M21" s="55"/>
      <c r="N21" s="56"/>
      <c r="O21" s="53"/>
      <c r="P21" s="52">
        <f t="shared" si="3"/>
        <v>0</v>
      </c>
      <c r="Q21" s="41"/>
    </row>
    <row r="22" spans="1:17" ht="24.95" customHeight="1" x14ac:dyDescent="0.2">
      <c r="A22" s="45" t="s">
        <v>25</v>
      </c>
      <c r="B22" s="46"/>
      <c r="C22" s="46">
        <f t="shared" si="1"/>
        <v>0</v>
      </c>
      <c r="D22" s="57"/>
      <c r="E22" s="54">
        <v>0</v>
      </c>
      <c r="F22" s="54"/>
      <c r="G22" s="54"/>
      <c r="H22" s="46"/>
      <c r="I22" s="54"/>
      <c r="J22" s="54"/>
      <c r="K22" s="54"/>
      <c r="L22" s="46"/>
      <c r="M22" s="58"/>
      <c r="N22" s="59"/>
      <c r="O22" s="57"/>
      <c r="P22" s="46">
        <f t="shared" si="3"/>
        <v>0</v>
      </c>
      <c r="Q22" s="41"/>
    </row>
    <row r="23" spans="1:17" ht="24.95" customHeight="1" x14ac:dyDescent="0.25">
      <c r="A23" s="45" t="s">
        <v>26</v>
      </c>
      <c r="B23" s="46">
        <v>33374104.25</v>
      </c>
      <c r="C23" s="46">
        <f t="shared" si="1"/>
        <v>33374104.25</v>
      </c>
      <c r="D23" s="46">
        <v>3248025.42</v>
      </c>
      <c r="E23" s="46">
        <v>3405742.23</v>
      </c>
      <c r="F23" s="46">
        <v>3372802.26</v>
      </c>
      <c r="G23" s="46"/>
      <c r="H23" s="46"/>
      <c r="I23" s="46"/>
      <c r="J23" s="46"/>
      <c r="K23" s="46"/>
      <c r="L23" s="46"/>
      <c r="M23" s="60"/>
      <c r="N23" s="60"/>
      <c r="O23" s="61"/>
      <c r="P23" s="46">
        <f t="shared" si="3"/>
        <v>10026569.91</v>
      </c>
      <c r="Q23" s="62"/>
    </row>
    <row r="24" spans="1:17" ht="24.95" customHeight="1" x14ac:dyDescent="0.2">
      <c r="A24" s="38" t="s">
        <v>27</v>
      </c>
      <c r="B24" s="42">
        <f>SUM(B25:B33)</f>
        <v>40927240.701499999</v>
      </c>
      <c r="C24" s="42">
        <f t="shared" si="1"/>
        <v>40927240.701499999</v>
      </c>
      <c r="D24" s="43">
        <f>SUM(D25:D33)</f>
        <v>1654965.02</v>
      </c>
      <c r="E24" s="43">
        <f>SUM(E25:E33)</f>
        <v>1360842.04</v>
      </c>
      <c r="F24" s="43">
        <f t="shared" ref="F24:O24" si="4">SUM(F25:F33)</f>
        <v>1086868.73</v>
      </c>
      <c r="G24" s="42">
        <f t="shared" si="4"/>
        <v>0</v>
      </c>
      <c r="H24" s="42">
        <f t="shared" si="4"/>
        <v>0</v>
      </c>
      <c r="I24" s="63">
        <f t="shared" si="4"/>
        <v>0</v>
      </c>
      <c r="J24" s="42">
        <f t="shared" si="4"/>
        <v>0</v>
      </c>
      <c r="K24" s="42">
        <f t="shared" si="4"/>
        <v>0</v>
      </c>
      <c r="L24" s="42">
        <f t="shared" si="4"/>
        <v>0</v>
      </c>
      <c r="M24" s="42">
        <f t="shared" si="4"/>
        <v>0</v>
      </c>
      <c r="N24" s="42">
        <f t="shared" si="4"/>
        <v>0</v>
      </c>
      <c r="O24" s="42">
        <f t="shared" si="4"/>
        <v>0</v>
      </c>
      <c r="P24" s="43">
        <f t="shared" si="3"/>
        <v>4102675.79</v>
      </c>
      <c r="Q24" s="64"/>
    </row>
    <row r="25" spans="1:17" ht="24.95" customHeight="1" x14ac:dyDescent="0.25">
      <c r="A25" s="45" t="s">
        <v>28</v>
      </c>
      <c r="B25" s="65">
        <v>5607625.8599999994</v>
      </c>
      <c r="C25" s="66">
        <f t="shared" si="1"/>
        <v>5607625.8599999994</v>
      </c>
      <c r="D25" s="46">
        <v>147254.65</v>
      </c>
      <c r="E25" s="46">
        <v>129914.88</v>
      </c>
      <c r="F25" s="46">
        <v>952944.85</v>
      </c>
      <c r="G25" s="46"/>
      <c r="H25" s="46"/>
      <c r="I25" s="46"/>
      <c r="J25" s="46"/>
      <c r="K25" s="46"/>
      <c r="L25" s="46"/>
      <c r="M25" s="67"/>
      <c r="N25" s="67"/>
      <c r="O25" s="48"/>
      <c r="P25" s="46">
        <f t="shared" si="3"/>
        <v>1230114.3799999999</v>
      </c>
      <c r="Q25" s="68"/>
    </row>
    <row r="26" spans="1:17" ht="24.95" customHeight="1" x14ac:dyDescent="0.25">
      <c r="A26" s="45" t="s">
        <v>29</v>
      </c>
      <c r="B26" s="46">
        <v>2621000</v>
      </c>
      <c r="C26" s="66">
        <f t="shared" si="1"/>
        <v>2621000</v>
      </c>
      <c r="D26" s="69">
        <v>5546</v>
      </c>
      <c r="E26" s="54"/>
      <c r="F26" s="54"/>
      <c r="G26" s="54"/>
      <c r="H26" s="54"/>
      <c r="I26" s="54"/>
      <c r="J26" s="54"/>
      <c r="K26" s="54"/>
      <c r="L26" s="46"/>
      <c r="M26" s="70"/>
      <c r="N26" s="67"/>
      <c r="O26" s="61"/>
      <c r="P26" s="52">
        <f t="shared" si="3"/>
        <v>5546</v>
      </c>
      <c r="Q26" s="68"/>
    </row>
    <row r="27" spans="1:17" ht="24.95" customHeight="1" x14ac:dyDescent="0.25">
      <c r="A27" s="45" t="s">
        <v>30</v>
      </c>
      <c r="B27" s="53"/>
      <c r="C27" s="66">
        <f t="shared" si="1"/>
        <v>0</v>
      </c>
      <c r="D27" s="57"/>
      <c r="E27" s="54"/>
      <c r="F27" s="54"/>
      <c r="G27" s="54"/>
      <c r="H27" s="54"/>
      <c r="I27" s="54"/>
      <c r="J27" s="54"/>
      <c r="K27" s="54"/>
      <c r="L27" s="54"/>
      <c r="M27" s="56"/>
      <c r="N27" s="56"/>
      <c r="O27" s="48"/>
      <c r="P27" s="52">
        <f t="shared" si="3"/>
        <v>0</v>
      </c>
      <c r="Q27" s="68"/>
    </row>
    <row r="28" spans="1:17" ht="24.95" customHeight="1" x14ac:dyDescent="0.25">
      <c r="A28" s="45" t="s">
        <v>31</v>
      </c>
      <c r="B28" s="66">
        <v>150000</v>
      </c>
      <c r="C28" s="66">
        <f t="shared" si="1"/>
        <v>150000</v>
      </c>
      <c r="D28" s="46">
        <v>14300</v>
      </c>
      <c r="E28" s="46">
        <v>100</v>
      </c>
      <c r="F28" s="46">
        <v>200</v>
      </c>
      <c r="G28" s="54"/>
      <c r="H28" s="54"/>
      <c r="I28" s="54"/>
      <c r="J28" s="46"/>
      <c r="K28" s="46"/>
      <c r="L28" s="46"/>
      <c r="M28" s="67"/>
      <c r="N28" s="71"/>
      <c r="O28" s="48"/>
      <c r="P28" s="46">
        <f t="shared" si="3"/>
        <v>14600</v>
      </c>
      <c r="Q28" s="68"/>
    </row>
    <row r="29" spans="1:17" ht="24.95" customHeight="1" x14ac:dyDescent="0.25">
      <c r="A29" s="45" t="s">
        <v>32</v>
      </c>
      <c r="B29" s="53"/>
      <c r="C29" s="66">
        <f t="shared" si="1"/>
        <v>0</v>
      </c>
      <c r="D29" s="69"/>
      <c r="E29" s="54"/>
      <c r="F29" s="54"/>
      <c r="G29" s="54"/>
      <c r="H29" s="54"/>
      <c r="I29" s="54"/>
      <c r="J29" s="54"/>
      <c r="K29" s="54"/>
      <c r="L29" s="54"/>
      <c r="M29" s="60"/>
      <c r="N29" s="72"/>
      <c r="O29" s="73"/>
      <c r="P29" s="52">
        <f t="shared" si="3"/>
        <v>0</v>
      </c>
      <c r="Q29" s="68"/>
    </row>
    <row r="30" spans="1:17" ht="24.95" customHeight="1" x14ac:dyDescent="0.25">
      <c r="A30" s="45" t="s">
        <v>33</v>
      </c>
      <c r="B30" s="53">
        <v>0</v>
      </c>
      <c r="C30" s="66">
        <f t="shared" si="1"/>
        <v>0</v>
      </c>
      <c r="D30" s="53"/>
      <c r="E30" s="54"/>
      <c r="F30" s="54"/>
      <c r="G30" s="54"/>
      <c r="H30" s="54"/>
      <c r="I30" s="54"/>
      <c r="J30" s="54"/>
      <c r="K30" s="54"/>
      <c r="L30" s="54"/>
      <c r="M30" s="74"/>
      <c r="N30" s="74"/>
      <c r="O30" s="73"/>
      <c r="P30" s="52">
        <f t="shared" si="3"/>
        <v>0</v>
      </c>
      <c r="Q30" s="68"/>
    </row>
    <row r="31" spans="1:17" ht="35.25" customHeight="1" x14ac:dyDescent="0.25">
      <c r="A31" s="75" t="s">
        <v>34</v>
      </c>
      <c r="B31" s="66">
        <v>22189914.841499999</v>
      </c>
      <c r="C31" s="66">
        <f t="shared" si="1"/>
        <v>22189914.841499999</v>
      </c>
      <c r="D31" s="46">
        <v>680844.87</v>
      </c>
      <c r="E31" s="46">
        <v>19391.63</v>
      </c>
      <c r="F31" s="46"/>
      <c r="G31" s="46"/>
      <c r="H31" s="46"/>
      <c r="I31" s="46"/>
      <c r="J31" s="46"/>
      <c r="K31" s="46"/>
      <c r="L31" s="46"/>
      <c r="M31" s="67"/>
      <c r="N31" s="72"/>
      <c r="O31" s="61"/>
      <c r="P31" s="46">
        <f t="shared" si="3"/>
        <v>700236.5</v>
      </c>
      <c r="Q31" s="68"/>
    </row>
    <row r="32" spans="1:17" ht="24.95" customHeight="1" x14ac:dyDescent="0.25">
      <c r="A32" s="75" t="s">
        <v>35</v>
      </c>
      <c r="B32" s="46">
        <v>10358700</v>
      </c>
      <c r="C32" s="66">
        <f t="shared" si="1"/>
        <v>10358700</v>
      </c>
      <c r="D32" s="46">
        <v>807019.5</v>
      </c>
      <c r="E32" s="46">
        <f>1175740.5+35695.03</f>
        <v>1211435.53</v>
      </c>
      <c r="F32" s="46">
        <v>133723.88</v>
      </c>
      <c r="G32" s="46"/>
      <c r="H32" s="46"/>
      <c r="I32" s="46"/>
      <c r="J32" s="46"/>
      <c r="K32" s="46"/>
      <c r="L32" s="46"/>
      <c r="M32" s="67"/>
      <c r="N32" s="67"/>
      <c r="O32" s="61"/>
      <c r="P32" s="46">
        <f t="shared" si="3"/>
        <v>2152178.91</v>
      </c>
      <c r="Q32" s="68"/>
    </row>
    <row r="33" spans="1:17" ht="24.95" customHeight="1" x14ac:dyDescent="0.2">
      <c r="A33" s="75" t="s">
        <v>36</v>
      </c>
      <c r="B33" s="76">
        <v>0</v>
      </c>
      <c r="C33" s="39">
        <f t="shared" si="1"/>
        <v>0</v>
      </c>
      <c r="D33" s="69"/>
      <c r="E33" s="46"/>
      <c r="F33" s="67"/>
      <c r="G33" s="54"/>
      <c r="H33" s="54"/>
      <c r="I33" s="77"/>
      <c r="J33" s="70"/>
      <c r="K33" s="67"/>
      <c r="L33" s="67"/>
      <c r="M33" s="72"/>
      <c r="N33" s="67"/>
      <c r="O33" s="61"/>
      <c r="P33" s="46">
        <f t="shared" si="3"/>
        <v>0</v>
      </c>
      <c r="Q33" s="68"/>
    </row>
    <row r="34" spans="1:17" ht="24.95" customHeight="1" x14ac:dyDescent="0.2">
      <c r="A34" s="78" t="s">
        <v>37</v>
      </c>
      <c r="B34" s="42">
        <f>SUM(B35:B43)</f>
        <v>117186401.822</v>
      </c>
      <c r="C34" s="42">
        <f t="shared" si="1"/>
        <v>117186401.822</v>
      </c>
      <c r="D34" s="43">
        <f>SUM(D35:D43)</f>
        <v>2491004.4</v>
      </c>
      <c r="E34" s="43">
        <f>SUM(E35:E43)</f>
        <v>515476.66</v>
      </c>
      <c r="F34" s="43">
        <f t="shared" ref="F34:O34" si="5">SUM(F35:F43)</f>
        <v>687731.66999999993</v>
      </c>
      <c r="G34" s="42">
        <f t="shared" si="5"/>
        <v>0</v>
      </c>
      <c r="H34" s="42">
        <f t="shared" si="5"/>
        <v>0</v>
      </c>
      <c r="I34" s="63">
        <f t="shared" si="5"/>
        <v>0</v>
      </c>
      <c r="J34" s="42">
        <f t="shared" si="5"/>
        <v>0</v>
      </c>
      <c r="K34" s="42">
        <f t="shared" si="5"/>
        <v>0</v>
      </c>
      <c r="L34" s="42">
        <f t="shared" si="5"/>
        <v>0</v>
      </c>
      <c r="M34" s="42">
        <f t="shared" si="5"/>
        <v>0</v>
      </c>
      <c r="N34" s="42">
        <f t="shared" si="5"/>
        <v>0</v>
      </c>
      <c r="O34" s="42">
        <f t="shared" si="5"/>
        <v>0</v>
      </c>
      <c r="P34" s="43">
        <f t="shared" si="3"/>
        <v>3694212.73</v>
      </c>
      <c r="Q34" s="68"/>
    </row>
    <row r="35" spans="1:17" ht="24.95" customHeight="1" x14ac:dyDescent="0.25">
      <c r="A35" s="79" t="s">
        <v>38</v>
      </c>
      <c r="B35" s="66">
        <v>11994552</v>
      </c>
      <c r="C35" s="66">
        <f t="shared" si="1"/>
        <v>11994552</v>
      </c>
      <c r="D35" s="46">
        <v>90211.42</v>
      </c>
      <c r="E35" s="80">
        <v>89087</v>
      </c>
      <c r="F35" s="46">
        <f>398628.59+15349.55</f>
        <v>413978.14</v>
      </c>
      <c r="G35" s="46"/>
      <c r="H35" s="81"/>
      <c r="I35" s="82"/>
      <c r="J35" s="46"/>
      <c r="K35" s="46"/>
      <c r="L35" s="46"/>
      <c r="M35" s="67"/>
      <c r="N35" s="67"/>
      <c r="O35" s="61"/>
      <c r="P35" s="46">
        <f t="shared" si="3"/>
        <v>593276.56000000006</v>
      </c>
      <c r="Q35" s="68"/>
    </row>
    <row r="36" spans="1:17" ht="24.95" customHeight="1" x14ac:dyDescent="0.25">
      <c r="A36" s="75" t="s">
        <v>39</v>
      </c>
      <c r="B36" s="66">
        <v>3217493.8</v>
      </c>
      <c r="C36" s="66">
        <f t="shared" si="1"/>
        <v>3217493.8</v>
      </c>
      <c r="D36" s="46"/>
      <c r="E36" s="54"/>
      <c r="F36" s="46"/>
      <c r="G36" s="54"/>
      <c r="H36" s="54"/>
      <c r="I36" s="83"/>
      <c r="J36" s="46"/>
      <c r="K36" s="67"/>
      <c r="L36" s="46"/>
      <c r="M36" s="50"/>
      <c r="N36" s="50"/>
      <c r="O36" s="52"/>
      <c r="P36" s="46">
        <f t="shared" si="3"/>
        <v>0</v>
      </c>
      <c r="Q36" s="68"/>
    </row>
    <row r="37" spans="1:17" ht="24.95" customHeight="1" x14ac:dyDescent="0.25">
      <c r="A37" s="79" t="s">
        <v>40</v>
      </c>
      <c r="B37" s="84"/>
      <c r="C37" s="66">
        <f t="shared" si="1"/>
        <v>0</v>
      </c>
      <c r="D37" s="46"/>
      <c r="E37" s="54"/>
      <c r="F37" s="54"/>
      <c r="G37" s="54"/>
      <c r="H37" s="54"/>
      <c r="I37" s="85"/>
      <c r="J37" s="59"/>
      <c r="K37" s="86"/>
      <c r="L37" s="86"/>
      <c r="M37" s="50"/>
      <c r="N37" s="67"/>
      <c r="O37" s="61"/>
      <c r="P37" s="46">
        <f t="shared" si="3"/>
        <v>0</v>
      </c>
      <c r="Q37" s="68"/>
    </row>
    <row r="38" spans="1:17" ht="24.95" customHeight="1" x14ac:dyDescent="0.25">
      <c r="A38" s="75" t="s">
        <v>41</v>
      </c>
      <c r="B38" s="66">
        <v>27143155</v>
      </c>
      <c r="C38" s="66">
        <f t="shared" si="1"/>
        <v>27143155</v>
      </c>
      <c r="D38" s="81">
        <f>1530.01+6800</f>
        <v>8330.01</v>
      </c>
      <c r="E38" s="81">
        <v>18107.599999999999</v>
      </c>
      <c r="F38" s="46">
        <f>135478.32+33322+49302.83+1450.19</f>
        <v>219553.34000000003</v>
      </c>
      <c r="G38" s="46"/>
      <c r="H38" s="81"/>
      <c r="I38" s="46"/>
      <c r="J38" s="46"/>
      <c r="K38" s="46"/>
      <c r="L38" s="46"/>
      <c r="M38" s="50"/>
      <c r="N38" s="50"/>
      <c r="O38" s="52"/>
      <c r="P38" s="46">
        <f t="shared" si="3"/>
        <v>245990.95</v>
      </c>
      <c r="Q38" s="68"/>
    </row>
    <row r="39" spans="1:17" ht="24.95" customHeight="1" x14ac:dyDescent="0.25">
      <c r="A39" s="79" t="s">
        <v>42</v>
      </c>
      <c r="B39" s="84"/>
      <c r="C39" s="66">
        <f t="shared" si="1"/>
        <v>0</v>
      </c>
      <c r="D39" s="46"/>
      <c r="E39" s="54"/>
      <c r="F39" s="54"/>
      <c r="G39" s="54"/>
      <c r="H39" s="54"/>
      <c r="I39" s="83"/>
      <c r="J39" s="50"/>
      <c r="K39" s="86"/>
      <c r="L39" s="86"/>
      <c r="M39" s="50"/>
      <c r="N39" s="50"/>
      <c r="O39" s="52"/>
      <c r="P39" s="52">
        <f t="shared" si="3"/>
        <v>0</v>
      </c>
      <c r="Q39" s="68"/>
    </row>
    <row r="40" spans="1:17" ht="24.95" customHeight="1" x14ac:dyDescent="0.25">
      <c r="A40" s="75" t="s">
        <v>43</v>
      </c>
      <c r="B40" s="66">
        <v>6219210</v>
      </c>
      <c r="C40" s="66">
        <f t="shared" si="1"/>
        <v>6219210</v>
      </c>
      <c r="D40" s="46">
        <v>2455.0100000000002</v>
      </c>
      <c r="E40" s="80">
        <v>24438.799999999999</v>
      </c>
      <c r="F40" s="46"/>
      <c r="G40" s="87"/>
      <c r="H40" s="66"/>
      <c r="I40" s="46"/>
      <c r="J40" s="46"/>
      <c r="K40" s="46"/>
      <c r="L40" s="46"/>
      <c r="M40" s="50"/>
      <c r="N40" s="50"/>
      <c r="O40" s="52"/>
      <c r="P40" s="46">
        <f t="shared" si="3"/>
        <v>26893.809999999998</v>
      </c>
      <c r="Q40" s="68"/>
    </row>
    <row r="41" spans="1:17" ht="24.75" customHeight="1" x14ac:dyDescent="0.25">
      <c r="A41" s="79" t="s">
        <v>44</v>
      </c>
      <c r="B41" s="66">
        <v>15604559.139999995</v>
      </c>
      <c r="C41" s="66">
        <f t="shared" si="1"/>
        <v>15604559.139999995</v>
      </c>
      <c r="D41" s="46">
        <v>1088846.2</v>
      </c>
      <c r="E41" s="80">
        <v>57547.54</v>
      </c>
      <c r="F41" s="46">
        <v>25516</v>
      </c>
      <c r="G41" s="46"/>
      <c r="H41" s="46"/>
      <c r="I41" s="46"/>
      <c r="J41" s="46"/>
      <c r="K41" s="46"/>
      <c r="L41" s="46"/>
      <c r="M41" s="67"/>
      <c r="N41" s="67"/>
      <c r="O41" s="61"/>
      <c r="P41" s="46">
        <f t="shared" si="3"/>
        <v>1171909.74</v>
      </c>
      <c r="Q41" s="68"/>
    </row>
    <row r="42" spans="1:17" ht="24.75" customHeight="1" x14ac:dyDescent="0.25">
      <c r="A42" s="75" t="s">
        <v>45</v>
      </c>
      <c r="B42" s="53"/>
      <c r="C42" s="66">
        <f t="shared" si="1"/>
        <v>0</v>
      </c>
      <c r="D42" s="88"/>
      <c r="E42" s="54"/>
      <c r="F42" s="54"/>
      <c r="G42" s="54"/>
      <c r="H42" s="54"/>
      <c r="I42" s="83"/>
      <c r="J42" s="46"/>
      <c r="K42" s="86"/>
      <c r="L42" s="86"/>
      <c r="M42" s="50"/>
      <c r="N42" s="50"/>
      <c r="O42" s="52"/>
      <c r="P42" s="52">
        <f t="shared" si="3"/>
        <v>0</v>
      </c>
      <c r="Q42" s="68"/>
    </row>
    <row r="43" spans="1:17" ht="24.95" customHeight="1" x14ac:dyDescent="0.25">
      <c r="A43" s="79" t="s">
        <v>46</v>
      </c>
      <c r="B43" s="66">
        <v>53007431.881999999</v>
      </c>
      <c r="C43" s="66">
        <f t="shared" si="1"/>
        <v>53007431.881999999</v>
      </c>
      <c r="D43" s="46">
        <v>1301161.76</v>
      </c>
      <c r="E43" s="80">
        <v>326295.71999999997</v>
      </c>
      <c r="F43" s="46">
        <f>13713.19+6120+7500+1351</f>
        <v>28684.190000000002</v>
      </c>
      <c r="G43" s="46"/>
      <c r="H43" s="46"/>
      <c r="I43" s="46"/>
      <c r="J43" s="46"/>
      <c r="K43" s="46"/>
      <c r="L43" s="46"/>
      <c r="M43" s="89"/>
      <c r="N43" s="50"/>
      <c r="O43" s="52"/>
      <c r="P43" s="46">
        <f t="shared" si="3"/>
        <v>1656141.67</v>
      </c>
      <c r="Q43" s="68"/>
    </row>
    <row r="44" spans="1:17" ht="24.95" customHeight="1" x14ac:dyDescent="0.2">
      <c r="A44" s="90" t="s">
        <v>47</v>
      </c>
      <c r="B44" s="42">
        <v>0</v>
      </c>
      <c r="C44" s="39">
        <f t="shared" si="1"/>
        <v>0</v>
      </c>
      <c r="D44" s="42">
        <v>0</v>
      </c>
      <c r="E44" s="43">
        <f>SUM(E45:E51)</f>
        <v>0</v>
      </c>
      <c r="F44" s="54">
        <v>0</v>
      </c>
      <c r="G44" s="54">
        <v>0</v>
      </c>
      <c r="H44" s="54">
        <v>0</v>
      </c>
      <c r="I44" s="83"/>
      <c r="J44" s="50"/>
      <c r="K44" s="86"/>
      <c r="L44" s="86"/>
      <c r="M44" s="50"/>
      <c r="N44" s="50"/>
      <c r="O44" s="52"/>
      <c r="P44" s="43">
        <f t="shared" si="3"/>
        <v>0</v>
      </c>
      <c r="Q44" s="68"/>
    </row>
    <row r="45" spans="1:17" ht="24.95" customHeight="1" x14ac:dyDescent="0.25">
      <c r="A45" s="79" t="s">
        <v>48</v>
      </c>
      <c r="B45" s="91">
        <v>0</v>
      </c>
      <c r="C45" s="39">
        <f t="shared" si="1"/>
        <v>0</v>
      </c>
      <c r="D45" s="88">
        <v>0</v>
      </c>
      <c r="E45" s="80"/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/>
      <c r="M45" s="50"/>
      <c r="N45" s="50"/>
      <c r="O45" s="52"/>
      <c r="P45" s="46">
        <f t="shared" si="3"/>
        <v>0</v>
      </c>
      <c r="Q45" s="68"/>
    </row>
    <row r="46" spans="1:17" ht="24.95" customHeight="1" x14ac:dyDescent="0.2">
      <c r="A46" s="79" t="s">
        <v>49</v>
      </c>
      <c r="B46" s="91">
        <v>0</v>
      </c>
      <c r="C46" s="39">
        <f t="shared" si="1"/>
        <v>0</v>
      </c>
      <c r="D46" s="88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/>
      <c r="M46" s="50"/>
      <c r="N46" s="50"/>
      <c r="O46" s="52"/>
      <c r="P46" s="52">
        <f t="shared" si="3"/>
        <v>0</v>
      </c>
      <c r="Q46" s="68"/>
    </row>
    <row r="47" spans="1:17" ht="24.95" customHeight="1" x14ac:dyDescent="0.2">
      <c r="A47" s="79" t="s">
        <v>50</v>
      </c>
      <c r="B47" s="91">
        <v>0</v>
      </c>
      <c r="C47" s="39">
        <f t="shared" si="1"/>
        <v>0</v>
      </c>
      <c r="D47" s="88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/>
      <c r="M47" s="50"/>
      <c r="N47" s="50"/>
      <c r="O47" s="52"/>
      <c r="P47" s="52">
        <f t="shared" si="3"/>
        <v>0</v>
      </c>
      <c r="Q47" s="68"/>
    </row>
    <row r="48" spans="1:17" ht="24.95" customHeight="1" x14ac:dyDescent="0.2">
      <c r="A48" s="79" t="s">
        <v>51</v>
      </c>
      <c r="B48" s="76">
        <v>0</v>
      </c>
      <c r="C48" s="39">
        <f t="shared" si="1"/>
        <v>0</v>
      </c>
      <c r="D48" s="88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/>
      <c r="M48" s="50"/>
      <c r="N48" s="50"/>
      <c r="O48" s="52"/>
      <c r="P48" s="52">
        <f t="shared" si="3"/>
        <v>0</v>
      </c>
      <c r="Q48" s="68"/>
    </row>
    <row r="49" spans="1:17" ht="24.95" customHeight="1" x14ac:dyDescent="0.2">
      <c r="A49" s="79" t="s">
        <v>52</v>
      </c>
      <c r="B49" s="91">
        <v>0</v>
      </c>
      <c r="C49" s="39">
        <f t="shared" si="1"/>
        <v>0</v>
      </c>
      <c r="D49" s="88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/>
      <c r="M49" s="50"/>
      <c r="N49" s="50"/>
      <c r="O49" s="52"/>
      <c r="P49" s="52">
        <f t="shared" si="3"/>
        <v>0</v>
      </c>
      <c r="Q49" s="68"/>
    </row>
    <row r="50" spans="1:17" ht="24.95" customHeight="1" x14ac:dyDescent="0.2">
      <c r="A50" s="79" t="s">
        <v>53</v>
      </c>
      <c r="B50" s="91">
        <v>0</v>
      </c>
      <c r="C50" s="39">
        <f t="shared" si="1"/>
        <v>0</v>
      </c>
      <c r="D50" s="88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/>
      <c r="M50" s="50"/>
      <c r="N50" s="50"/>
      <c r="O50" s="52"/>
      <c r="P50" s="52">
        <f t="shared" si="3"/>
        <v>0</v>
      </c>
      <c r="Q50" s="68"/>
    </row>
    <row r="51" spans="1:17" ht="24.95" customHeight="1" x14ac:dyDescent="0.2">
      <c r="A51" s="79" t="s">
        <v>54</v>
      </c>
      <c r="B51" s="76">
        <v>0</v>
      </c>
      <c r="C51" s="39">
        <f t="shared" si="1"/>
        <v>0</v>
      </c>
      <c r="D51" s="88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/>
      <c r="M51" s="50"/>
      <c r="N51" s="50"/>
      <c r="O51" s="52"/>
      <c r="P51" s="52">
        <f t="shared" si="3"/>
        <v>0</v>
      </c>
      <c r="Q51" s="68"/>
    </row>
    <row r="52" spans="1:17" ht="24.95" customHeight="1" x14ac:dyDescent="0.2">
      <c r="A52" s="90" t="s">
        <v>55</v>
      </c>
      <c r="B52" s="92">
        <v>0</v>
      </c>
      <c r="C52" s="39">
        <f t="shared" si="1"/>
        <v>0</v>
      </c>
      <c r="D52" s="88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/>
      <c r="M52" s="50"/>
      <c r="N52" s="50"/>
      <c r="O52" s="52"/>
      <c r="P52" s="52">
        <f t="shared" si="3"/>
        <v>0</v>
      </c>
      <c r="Q52" s="68"/>
    </row>
    <row r="53" spans="1:17" ht="24.95" customHeight="1" x14ac:dyDescent="0.2">
      <c r="A53" s="79" t="s">
        <v>56</v>
      </c>
      <c r="B53" s="91">
        <v>0</v>
      </c>
      <c r="C53" s="39">
        <f t="shared" si="1"/>
        <v>0</v>
      </c>
      <c r="D53" s="88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/>
      <c r="M53" s="50"/>
      <c r="N53" s="50"/>
      <c r="O53" s="52"/>
      <c r="P53" s="52">
        <f t="shared" si="3"/>
        <v>0</v>
      </c>
      <c r="Q53" s="68"/>
    </row>
    <row r="54" spans="1:17" ht="24.95" customHeight="1" x14ac:dyDescent="0.2">
      <c r="A54" s="79" t="s">
        <v>57</v>
      </c>
      <c r="B54" s="91">
        <v>0</v>
      </c>
      <c r="C54" s="39">
        <f t="shared" si="1"/>
        <v>0</v>
      </c>
      <c r="D54" s="88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/>
      <c r="M54" s="50"/>
      <c r="N54" s="50"/>
      <c r="O54" s="52"/>
      <c r="P54" s="52">
        <f t="shared" si="3"/>
        <v>0</v>
      </c>
      <c r="Q54" s="68"/>
    </row>
    <row r="55" spans="1:17" ht="24.95" customHeight="1" x14ac:dyDescent="0.2">
      <c r="A55" s="79" t="s">
        <v>58</v>
      </c>
      <c r="B55" s="91">
        <v>0</v>
      </c>
      <c r="C55" s="39">
        <f t="shared" si="1"/>
        <v>0</v>
      </c>
      <c r="D55" s="88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/>
      <c r="M55" s="50"/>
      <c r="N55" s="50"/>
      <c r="O55" s="52"/>
      <c r="P55" s="52">
        <f t="shared" si="3"/>
        <v>0</v>
      </c>
      <c r="Q55" s="68"/>
    </row>
    <row r="56" spans="1:17" ht="24.95" customHeight="1" x14ac:dyDescent="0.2">
      <c r="A56" s="79" t="s">
        <v>59</v>
      </c>
      <c r="B56" s="91">
        <v>0</v>
      </c>
      <c r="C56" s="39">
        <f t="shared" si="1"/>
        <v>0</v>
      </c>
      <c r="D56" s="88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0"/>
      <c r="N56" s="50"/>
      <c r="O56" s="52"/>
      <c r="P56" s="52">
        <f t="shared" si="3"/>
        <v>0</v>
      </c>
      <c r="Q56" s="68"/>
    </row>
    <row r="57" spans="1:17" ht="24.95" customHeight="1" x14ac:dyDescent="0.2">
      <c r="A57" s="79" t="s">
        <v>60</v>
      </c>
      <c r="B57" s="91">
        <v>0</v>
      </c>
      <c r="C57" s="39">
        <f t="shared" si="1"/>
        <v>0</v>
      </c>
      <c r="D57" s="88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0"/>
      <c r="N57" s="50"/>
      <c r="O57" s="52"/>
      <c r="P57" s="52">
        <f t="shared" si="3"/>
        <v>0</v>
      </c>
      <c r="Q57" s="68"/>
    </row>
    <row r="58" spans="1:17" ht="24.95" customHeight="1" x14ac:dyDescent="0.2">
      <c r="A58" s="79" t="s">
        <v>61</v>
      </c>
      <c r="B58" s="91">
        <v>0</v>
      </c>
      <c r="C58" s="39">
        <f t="shared" si="1"/>
        <v>0</v>
      </c>
      <c r="D58" s="88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0"/>
      <c r="N58" s="50"/>
      <c r="O58" s="52"/>
      <c r="P58" s="52">
        <f t="shared" si="3"/>
        <v>0</v>
      </c>
      <c r="Q58" s="68"/>
    </row>
    <row r="59" spans="1:17" ht="24.95" customHeight="1" x14ac:dyDescent="0.2">
      <c r="A59" s="79" t="s">
        <v>62</v>
      </c>
      <c r="B59" s="91">
        <v>0</v>
      </c>
      <c r="C59" s="39">
        <f t="shared" si="1"/>
        <v>0</v>
      </c>
      <c r="D59" s="57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1"/>
      <c r="N59" s="51"/>
      <c r="O59" s="88"/>
      <c r="P59" s="52">
        <f t="shared" si="3"/>
        <v>0</v>
      </c>
      <c r="Q59" s="68"/>
    </row>
    <row r="60" spans="1:17" ht="24.95" customHeight="1" x14ac:dyDescent="0.2">
      <c r="A60" s="90" t="s">
        <v>63</v>
      </c>
      <c r="B60" s="42">
        <f>SUM(B61:B69)</f>
        <v>93365762.679999992</v>
      </c>
      <c r="C60" s="42">
        <f t="shared" si="1"/>
        <v>93365762.679999992</v>
      </c>
      <c r="D60" s="43">
        <f>SUM(D61:D69)</f>
        <v>184080</v>
      </c>
      <c r="E60" s="43">
        <f t="shared" ref="E60:M60" si="6">SUM(E61:E69)</f>
        <v>0</v>
      </c>
      <c r="F60" s="43">
        <f t="shared" si="6"/>
        <v>0</v>
      </c>
      <c r="G60" s="42">
        <f t="shared" si="6"/>
        <v>0</v>
      </c>
      <c r="H60" s="42">
        <f t="shared" si="6"/>
        <v>0</v>
      </c>
      <c r="I60" s="63">
        <f t="shared" si="6"/>
        <v>0</v>
      </c>
      <c r="J60" s="42">
        <f t="shared" si="6"/>
        <v>0</v>
      </c>
      <c r="K60" s="42">
        <f t="shared" si="6"/>
        <v>0</v>
      </c>
      <c r="L60" s="42">
        <f t="shared" si="6"/>
        <v>0</v>
      </c>
      <c r="M60" s="42">
        <f t="shared" si="6"/>
        <v>0</v>
      </c>
      <c r="N60" s="50"/>
      <c r="O60" s="52"/>
      <c r="P60" s="43">
        <f t="shared" si="3"/>
        <v>184080</v>
      </c>
      <c r="Q60" s="68"/>
    </row>
    <row r="61" spans="1:17" ht="24.95" customHeight="1" x14ac:dyDescent="0.25">
      <c r="A61" s="79" t="s">
        <v>64</v>
      </c>
      <c r="B61" s="66">
        <v>28778166.140000001</v>
      </c>
      <c r="C61" s="66">
        <f t="shared" si="1"/>
        <v>28778166.140000001</v>
      </c>
      <c r="D61" s="46"/>
      <c r="E61" s="46"/>
      <c r="F61" s="54"/>
      <c r="G61" s="54"/>
      <c r="H61" s="54"/>
      <c r="I61" s="46"/>
      <c r="J61" s="46"/>
      <c r="K61" s="93"/>
      <c r="L61" s="93"/>
      <c r="M61" s="50"/>
      <c r="N61" s="50"/>
      <c r="O61" s="88"/>
      <c r="P61" s="52">
        <f t="shared" si="3"/>
        <v>0</v>
      </c>
      <c r="Q61" s="68"/>
    </row>
    <row r="62" spans="1:17" ht="24.95" customHeight="1" x14ac:dyDescent="0.25">
      <c r="A62" s="79" t="s">
        <v>65</v>
      </c>
      <c r="B62" s="66">
        <v>1100000</v>
      </c>
      <c r="C62" s="66">
        <f t="shared" si="1"/>
        <v>1100000</v>
      </c>
      <c r="D62" s="54"/>
      <c r="E62" s="54"/>
      <c r="F62" s="54"/>
      <c r="G62" s="46"/>
      <c r="H62" s="54"/>
      <c r="I62" s="83"/>
      <c r="J62" s="50"/>
      <c r="K62" s="86"/>
      <c r="L62" s="86"/>
      <c r="M62" s="50"/>
      <c r="N62" s="50"/>
      <c r="O62" s="52"/>
      <c r="P62" s="52">
        <f t="shared" si="3"/>
        <v>0</v>
      </c>
      <c r="Q62" s="68"/>
    </row>
    <row r="63" spans="1:17" ht="24.95" customHeight="1" x14ac:dyDescent="0.25">
      <c r="A63" s="79" t="s">
        <v>66</v>
      </c>
      <c r="B63" s="66">
        <v>41975279.159999996</v>
      </c>
      <c r="C63" s="66">
        <f t="shared" si="1"/>
        <v>41975279.159999996</v>
      </c>
      <c r="D63" s="46">
        <v>184080</v>
      </c>
      <c r="E63" s="54"/>
      <c r="F63" s="94"/>
      <c r="G63" s="54"/>
      <c r="H63" s="46"/>
      <c r="I63" s="46"/>
      <c r="J63" s="50"/>
      <c r="K63" s="86"/>
      <c r="L63" s="86"/>
      <c r="M63" s="50"/>
      <c r="N63" s="50"/>
      <c r="O63" s="52"/>
      <c r="P63" s="52">
        <f t="shared" si="3"/>
        <v>184080</v>
      </c>
      <c r="Q63" s="68"/>
    </row>
    <row r="64" spans="1:17" ht="24.95" customHeight="1" x14ac:dyDescent="0.25">
      <c r="A64" s="79" t="s">
        <v>67</v>
      </c>
      <c r="B64" s="66">
        <v>3330000</v>
      </c>
      <c r="C64" s="66">
        <f t="shared" si="1"/>
        <v>3330000</v>
      </c>
      <c r="D64" s="88"/>
      <c r="E64" s="54"/>
      <c r="F64" s="54"/>
      <c r="G64" s="54"/>
      <c r="H64" s="54"/>
      <c r="I64" s="54"/>
      <c r="J64" s="54"/>
      <c r="K64" s="54"/>
      <c r="L64" s="54"/>
      <c r="M64" s="50"/>
      <c r="N64" s="50"/>
      <c r="O64" s="52"/>
      <c r="P64" s="52">
        <f t="shared" si="3"/>
        <v>0</v>
      </c>
      <c r="Q64" s="68"/>
    </row>
    <row r="65" spans="1:17" ht="24.95" customHeight="1" x14ac:dyDescent="0.25">
      <c r="A65" s="79" t="s">
        <v>68</v>
      </c>
      <c r="B65" s="66">
        <v>12062317.379999999</v>
      </c>
      <c r="C65" s="66">
        <f t="shared" si="1"/>
        <v>12062317.379999999</v>
      </c>
      <c r="D65" s="88"/>
      <c r="E65" s="54"/>
      <c r="F65" s="54"/>
      <c r="G65" s="54"/>
      <c r="H65" s="54"/>
      <c r="I65" s="54"/>
      <c r="J65" s="54"/>
      <c r="K65" s="54"/>
      <c r="L65" s="54"/>
      <c r="M65" s="50"/>
      <c r="N65" s="50"/>
      <c r="O65" s="52"/>
      <c r="P65" s="52">
        <f t="shared" si="3"/>
        <v>0</v>
      </c>
      <c r="Q65" s="68"/>
    </row>
    <row r="66" spans="1:17" ht="24.95" customHeight="1" x14ac:dyDescent="0.25">
      <c r="A66" s="79" t="s">
        <v>69</v>
      </c>
      <c r="B66" s="91">
        <v>0</v>
      </c>
      <c r="C66" s="66">
        <f t="shared" si="1"/>
        <v>0</v>
      </c>
      <c r="D66" s="88"/>
      <c r="E66" s="54"/>
      <c r="F66" s="54"/>
      <c r="G66" s="54"/>
      <c r="H66" s="54"/>
      <c r="I66" s="54"/>
      <c r="J66" s="54"/>
      <c r="K66" s="54"/>
      <c r="L66" s="54"/>
      <c r="M66" s="50"/>
      <c r="N66" s="50"/>
      <c r="O66" s="52"/>
      <c r="P66" s="52">
        <f t="shared" si="3"/>
        <v>0</v>
      </c>
      <c r="Q66" s="68"/>
    </row>
    <row r="67" spans="1:17" ht="24.95" customHeight="1" x14ac:dyDescent="0.25">
      <c r="A67" s="79" t="s">
        <v>70</v>
      </c>
      <c r="B67" s="91">
        <v>0</v>
      </c>
      <c r="C67" s="66">
        <f t="shared" si="1"/>
        <v>0</v>
      </c>
      <c r="D67" s="88"/>
      <c r="E67" s="54"/>
      <c r="F67" s="54"/>
      <c r="G67" s="54"/>
      <c r="H67" s="54"/>
      <c r="I67" s="54"/>
      <c r="J67" s="54"/>
      <c r="K67" s="54"/>
      <c r="L67" s="54"/>
      <c r="M67" s="50"/>
      <c r="N67" s="50"/>
      <c r="O67" s="52"/>
      <c r="P67" s="52">
        <f t="shared" si="3"/>
        <v>0</v>
      </c>
      <c r="Q67" s="68"/>
    </row>
    <row r="68" spans="1:17" ht="24.95" customHeight="1" x14ac:dyDescent="0.25">
      <c r="A68" s="79" t="s">
        <v>71</v>
      </c>
      <c r="B68" s="66">
        <v>6120000</v>
      </c>
      <c r="C68" s="66">
        <f t="shared" si="1"/>
        <v>6120000</v>
      </c>
      <c r="D68" s="88"/>
      <c r="E68" s="46"/>
      <c r="F68" s="54"/>
      <c r="G68" s="54"/>
      <c r="H68" s="54"/>
      <c r="I68" s="54"/>
      <c r="J68" s="54"/>
      <c r="K68" s="54"/>
      <c r="L68" s="54"/>
      <c r="M68" s="50"/>
      <c r="N68" s="50"/>
      <c r="O68" s="52"/>
      <c r="P68" s="52">
        <f t="shared" si="3"/>
        <v>0</v>
      </c>
      <c r="Q68" s="68"/>
    </row>
    <row r="69" spans="1:17" ht="24.95" customHeight="1" x14ac:dyDescent="0.2">
      <c r="A69" s="79" t="s">
        <v>72</v>
      </c>
      <c r="B69" s="91">
        <v>0</v>
      </c>
      <c r="C69" s="39">
        <f t="shared" si="1"/>
        <v>0</v>
      </c>
      <c r="D69" s="88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/>
      <c r="M69" s="50"/>
      <c r="N69" s="50"/>
      <c r="O69" s="52"/>
      <c r="P69" s="52">
        <f t="shared" si="3"/>
        <v>0</v>
      </c>
      <c r="Q69" s="68"/>
    </row>
    <row r="70" spans="1:17" ht="24.95" customHeight="1" x14ac:dyDescent="0.2">
      <c r="A70" s="90" t="s">
        <v>73</v>
      </c>
      <c r="B70" s="92">
        <v>0</v>
      </c>
      <c r="C70" s="39">
        <f t="shared" si="1"/>
        <v>0</v>
      </c>
      <c r="D70" s="88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/>
      <c r="M70" s="50"/>
      <c r="N70" s="50"/>
      <c r="O70" s="52"/>
      <c r="P70" s="52">
        <f t="shared" si="3"/>
        <v>0</v>
      </c>
      <c r="Q70" s="68"/>
    </row>
    <row r="71" spans="1:17" ht="24.95" customHeight="1" x14ac:dyDescent="0.2">
      <c r="A71" s="79" t="s">
        <v>74</v>
      </c>
      <c r="B71" s="76">
        <v>0</v>
      </c>
      <c r="C71" s="39">
        <f t="shared" si="1"/>
        <v>0</v>
      </c>
      <c r="D71" s="88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/>
      <c r="M71" s="50"/>
      <c r="N71" s="50"/>
      <c r="O71" s="52"/>
      <c r="P71" s="52">
        <f t="shared" si="3"/>
        <v>0</v>
      </c>
      <c r="Q71" s="68"/>
    </row>
    <row r="72" spans="1:17" ht="24.95" customHeight="1" x14ac:dyDescent="0.2">
      <c r="A72" s="79" t="s">
        <v>75</v>
      </c>
      <c r="B72" s="91">
        <v>0</v>
      </c>
      <c r="C72" s="39">
        <f t="shared" si="1"/>
        <v>0</v>
      </c>
      <c r="D72" s="88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/>
      <c r="M72" s="50"/>
      <c r="N72" s="50"/>
      <c r="O72" s="52"/>
      <c r="P72" s="52">
        <f t="shared" si="3"/>
        <v>0</v>
      </c>
      <c r="Q72" s="68"/>
    </row>
    <row r="73" spans="1:17" ht="24.95" customHeight="1" x14ac:dyDescent="0.2">
      <c r="A73" s="79" t="s">
        <v>76</v>
      </c>
      <c r="B73" s="91">
        <v>0</v>
      </c>
      <c r="C73" s="39">
        <f t="shared" si="1"/>
        <v>0</v>
      </c>
      <c r="D73" s="88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/>
      <c r="M73" s="50"/>
      <c r="N73" s="50"/>
      <c r="O73" s="52"/>
      <c r="P73" s="52">
        <f t="shared" si="3"/>
        <v>0</v>
      </c>
      <c r="Q73" s="68"/>
    </row>
    <row r="74" spans="1:17" ht="24.95" customHeight="1" x14ac:dyDescent="0.2">
      <c r="A74" s="79" t="s">
        <v>77</v>
      </c>
      <c r="B74" s="91">
        <v>0</v>
      </c>
      <c r="C74" s="39">
        <f t="shared" si="1"/>
        <v>0</v>
      </c>
      <c r="D74" s="88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/>
      <c r="M74" s="50"/>
      <c r="N74" s="50"/>
      <c r="O74" s="52"/>
      <c r="P74" s="52">
        <f t="shared" si="3"/>
        <v>0</v>
      </c>
      <c r="Q74" s="68"/>
    </row>
    <row r="75" spans="1:17" ht="24.95" customHeight="1" x14ac:dyDescent="0.2">
      <c r="A75" s="90" t="s">
        <v>78</v>
      </c>
      <c r="B75" s="92">
        <v>0</v>
      </c>
      <c r="C75" s="39">
        <f t="shared" si="1"/>
        <v>0</v>
      </c>
      <c r="D75" s="88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/>
      <c r="M75" s="50"/>
      <c r="N75" s="50"/>
      <c r="O75" s="52"/>
      <c r="P75" s="52">
        <f t="shared" si="3"/>
        <v>0</v>
      </c>
      <c r="Q75" s="68"/>
    </row>
    <row r="76" spans="1:17" ht="24.95" customHeight="1" x14ac:dyDescent="0.2">
      <c r="A76" s="79" t="s">
        <v>79</v>
      </c>
      <c r="B76" s="91">
        <v>0</v>
      </c>
      <c r="C76" s="39">
        <f t="shared" si="1"/>
        <v>0</v>
      </c>
      <c r="D76" s="88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/>
      <c r="M76" s="50"/>
      <c r="N76" s="50"/>
      <c r="O76" s="52"/>
      <c r="P76" s="52">
        <f t="shared" si="3"/>
        <v>0</v>
      </c>
      <c r="Q76" s="68"/>
    </row>
    <row r="77" spans="1:17" ht="24.95" customHeight="1" x14ac:dyDescent="0.2">
      <c r="A77" s="79" t="s">
        <v>80</v>
      </c>
      <c r="B77" s="91">
        <v>0</v>
      </c>
      <c r="C77" s="39">
        <f t="shared" si="1"/>
        <v>0</v>
      </c>
      <c r="D77" s="88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/>
      <c r="M77" s="50"/>
      <c r="N77" s="50"/>
      <c r="O77" s="52"/>
      <c r="P77" s="52">
        <f t="shared" si="3"/>
        <v>0</v>
      </c>
      <c r="Q77" s="68"/>
    </row>
    <row r="78" spans="1:17" ht="24.95" customHeight="1" x14ac:dyDescent="0.2">
      <c r="A78" s="90" t="s">
        <v>81</v>
      </c>
      <c r="B78" s="92">
        <v>0</v>
      </c>
      <c r="C78" s="39">
        <f t="shared" si="1"/>
        <v>0</v>
      </c>
      <c r="D78" s="88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/>
      <c r="M78" s="50"/>
      <c r="N78" s="50"/>
      <c r="O78" s="52"/>
      <c r="P78" s="52">
        <f t="shared" si="3"/>
        <v>0</v>
      </c>
      <c r="Q78" s="68"/>
    </row>
    <row r="79" spans="1:17" ht="20.25" customHeight="1" x14ac:dyDescent="0.2">
      <c r="A79" s="79" t="s">
        <v>82</v>
      </c>
      <c r="B79" s="91">
        <v>0</v>
      </c>
      <c r="C79" s="39">
        <f t="shared" si="1"/>
        <v>0</v>
      </c>
      <c r="D79" s="88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/>
      <c r="M79" s="50"/>
      <c r="N79" s="50"/>
      <c r="O79" s="52"/>
      <c r="P79" s="52">
        <f t="shared" si="3"/>
        <v>0</v>
      </c>
      <c r="Q79" s="68"/>
    </row>
    <row r="80" spans="1:17" ht="21" customHeight="1" x14ac:dyDescent="0.2">
      <c r="A80" s="79" t="s">
        <v>83</v>
      </c>
      <c r="B80" s="91">
        <v>0</v>
      </c>
      <c r="C80" s="39">
        <f t="shared" si="1"/>
        <v>0</v>
      </c>
      <c r="D80" s="88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/>
      <c r="M80" s="71"/>
      <c r="N80" s="71"/>
      <c r="O80" s="88"/>
      <c r="P80" s="52">
        <f t="shared" si="3"/>
        <v>0</v>
      </c>
      <c r="Q80" s="68"/>
    </row>
    <row r="81" spans="1:17" ht="13.5" customHeight="1" x14ac:dyDescent="0.2">
      <c r="A81" s="79" t="s">
        <v>84</v>
      </c>
      <c r="B81" s="76">
        <v>0</v>
      </c>
      <c r="C81" s="39">
        <f t="shared" si="1"/>
        <v>0</v>
      </c>
      <c r="D81" s="69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/>
      <c r="M81" s="67"/>
      <c r="N81" s="67"/>
      <c r="O81" s="61"/>
      <c r="P81" s="52">
        <f t="shared" si="3"/>
        <v>0</v>
      </c>
      <c r="Q81" s="68"/>
    </row>
    <row r="82" spans="1:17" ht="24.95" customHeight="1" x14ac:dyDescent="0.2">
      <c r="A82" s="90" t="s">
        <v>85</v>
      </c>
      <c r="B82" s="95">
        <v>0</v>
      </c>
      <c r="C82" s="39">
        <f t="shared" ref="C82:C94" si="7">+B82</f>
        <v>0</v>
      </c>
      <c r="D82" s="88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/>
      <c r="M82" s="96"/>
      <c r="N82" s="96"/>
      <c r="O82" s="88"/>
      <c r="P82" s="52">
        <f t="shared" ref="P82:P93" si="8">SUM(D82:O82)</f>
        <v>0</v>
      </c>
      <c r="Q82" s="68"/>
    </row>
    <row r="83" spans="1:17" ht="15" customHeight="1" x14ac:dyDescent="0.2">
      <c r="A83" s="79"/>
      <c r="B83" s="91">
        <v>0</v>
      </c>
      <c r="C83" s="39">
        <f t="shared" si="7"/>
        <v>0</v>
      </c>
      <c r="D83" s="88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/>
      <c r="M83" s="71"/>
      <c r="N83" s="71"/>
      <c r="O83" s="88"/>
      <c r="P83" s="52">
        <f t="shared" si="8"/>
        <v>0</v>
      </c>
      <c r="Q83" s="68"/>
    </row>
    <row r="84" spans="1:17" ht="24.95" customHeight="1" x14ac:dyDescent="0.2">
      <c r="A84" s="90" t="s">
        <v>86</v>
      </c>
      <c r="B84" s="92">
        <v>0</v>
      </c>
      <c r="C84" s="39">
        <f t="shared" si="7"/>
        <v>0</v>
      </c>
      <c r="D84" s="88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/>
      <c r="M84" s="86"/>
      <c r="N84" s="97"/>
      <c r="O84" s="91"/>
      <c r="P84" s="52">
        <f t="shared" si="8"/>
        <v>0</v>
      </c>
      <c r="Q84" s="68"/>
    </row>
    <row r="85" spans="1:17" ht="24.95" customHeight="1" x14ac:dyDescent="0.2">
      <c r="A85" s="98" t="s">
        <v>87</v>
      </c>
      <c r="B85" s="92">
        <v>0</v>
      </c>
      <c r="C85" s="39">
        <f t="shared" si="7"/>
        <v>0</v>
      </c>
      <c r="D85" s="88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/>
      <c r="M85" s="50"/>
      <c r="N85" s="50"/>
      <c r="O85" s="52"/>
      <c r="P85" s="52">
        <f t="shared" si="8"/>
        <v>0</v>
      </c>
      <c r="Q85" s="68"/>
    </row>
    <row r="86" spans="1:17" ht="24.95" customHeight="1" x14ac:dyDescent="0.2">
      <c r="A86" s="99" t="s">
        <v>88</v>
      </c>
      <c r="B86" s="91">
        <v>0</v>
      </c>
      <c r="C86" s="39">
        <f t="shared" si="7"/>
        <v>0</v>
      </c>
      <c r="D86" s="88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/>
      <c r="M86" s="50"/>
      <c r="N86" s="50"/>
      <c r="O86" s="52"/>
      <c r="P86" s="52">
        <f t="shared" si="8"/>
        <v>0</v>
      </c>
      <c r="Q86" s="68"/>
    </row>
    <row r="87" spans="1:17" ht="24.95" customHeight="1" x14ac:dyDescent="0.2">
      <c r="A87" s="79" t="s">
        <v>89</v>
      </c>
      <c r="B87" s="76">
        <v>0</v>
      </c>
      <c r="C87" s="39">
        <f t="shared" si="7"/>
        <v>0</v>
      </c>
      <c r="D87" s="88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/>
      <c r="M87" s="50"/>
      <c r="N87" s="50"/>
      <c r="O87" s="52"/>
      <c r="P87" s="52">
        <f t="shared" si="8"/>
        <v>0</v>
      </c>
      <c r="Q87" s="68"/>
    </row>
    <row r="88" spans="1:17" ht="24.95" customHeight="1" x14ac:dyDescent="0.2">
      <c r="A88" s="78" t="s">
        <v>90</v>
      </c>
      <c r="B88" s="100">
        <v>0</v>
      </c>
      <c r="C88" s="39">
        <f t="shared" si="7"/>
        <v>0</v>
      </c>
      <c r="D88" s="88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/>
      <c r="M88" s="50"/>
      <c r="N88" s="50"/>
      <c r="O88" s="52"/>
      <c r="P88" s="52">
        <f t="shared" si="8"/>
        <v>0</v>
      </c>
      <c r="Q88" s="68"/>
    </row>
    <row r="89" spans="1:17" ht="24.95" customHeight="1" x14ac:dyDescent="0.2">
      <c r="A89" s="75" t="s">
        <v>91</v>
      </c>
      <c r="B89" s="53">
        <v>0</v>
      </c>
      <c r="C89" s="39">
        <f t="shared" si="7"/>
        <v>0</v>
      </c>
      <c r="D89" s="88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4"/>
      <c r="M89" s="50"/>
      <c r="N89" s="50"/>
      <c r="O89" s="52"/>
      <c r="P89" s="52">
        <f t="shared" si="8"/>
        <v>0</v>
      </c>
      <c r="Q89" s="68"/>
    </row>
    <row r="90" spans="1:17" ht="24.95" customHeight="1" x14ac:dyDescent="0.2">
      <c r="A90" s="75" t="s">
        <v>92</v>
      </c>
      <c r="B90" s="53">
        <v>0</v>
      </c>
      <c r="C90" s="39">
        <f t="shared" si="7"/>
        <v>0</v>
      </c>
      <c r="D90" s="88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/>
      <c r="M90" s="50"/>
      <c r="N90" s="50"/>
      <c r="O90" s="52"/>
      <c r="P90" s="52">
        <f t="shared" si="8"/>
        <v>0</v>
      </c>
      <c r="Q90" s="68"/>
    </row>
    <row r="91" spans="1:17" ht="24.95" customHeight="1" x14ac:dyDescent="0.2">
      <c r="A91" s="78" t="s">
        <v>93</v>
      </c>
      <c r="B91" s="100">
        <v>0</v>
      </c>
      <c r="C91" s="39">
        <f t="shared" si="7"/>
        <v>0</v>
      </c>
      <c r="D91" s="88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/>
      <c r="M91" s="50"/>
      <c r="N91" s="50"/>
      <c r="O91" s="52"/>
      <c r="P91" s="52">
        <f t="shared" si="8"/>
        <v>0</v>
      </c>
      <c r="Q91" s="68"/>
    </row>
    <row r="92" spans="1:17" ht="24.95" customHeight="1" x14ac:dyDescent="0.2">
      <c r="A92" s="75" t="s">
        <v>94</v>
      </c>
      <c r="B92" s="53">
        <v>0</v>
      </c>
      <c r="C92" s="39">
        <f t="shared" si="7"/>
        <v>0</v>
      </c>
      <c r="D92" s="88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/>
      <c r="M92" s="71"/>
      <c r="N92" s="71"/>
      <c r="O92" s="88"/>
      <c r="P92" s="52">
        <f t="shared" si="8"/>
        <v>0</v>
      </c>
      <c r="Q92" s="68"/>
    </row>
    <row r="93" spans="1:17" ht="24.95" customHeight="1" x14ac:dyDescent="0.2">
      <c r="A93" s="78" t="s">
        <v>95</v>
      </c>
      <c r="B93" s="53">
        <v>0</v>
      </c>
      <c r="C93" s="39">
        <f t="shared" si="7"/>
        <v>0</v>
      </c>
      <c r="D93" s="88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/>
      <c r="M93" s="50"/>
      <c r="N93" s="101"/>
      <c r="O93" s="52"/>
      <c r="P93" s="52">
        <f t="shared" si="8"/>
        <v>0</v>
      </c>
      <c r="Q93" s="68"/>
    </row>
    <row r="94" spans="1:17" ht="24.95" customHeight="1" x14ac:dyDescent="0.2">
      <c r="A94" s="102" t="s">
        <v>96</v>
      </c>
      <c r="B94" s="103">
        <f>+B18+B24+B34+B60</f>
        <v>557502645.31349993</v>
      </c>
      <c r="C94" s="39">
        <f t="shared" si="7"/>
        <v>557502645.31349993</v>
      </c>
      <c r="D94" s="103">
        <f t="shared" ref="D94:O94" si="9">+D18+D24+D34+D60</f>
        <v>33941943.270000003</v>
      </c>
      <c r="E94" s="103">
        <f>+E18+E24+E34+E60+E44</f>
        <v>31896169.359999999</v>
      </c>
      <c r="F94" s="103">
        <f t="shared" si="9"/>
        <v>33050761.109999999</v>
      </c>
      <c r="G94" s="103">
        <f t="shared" si="9"/>
        <v>0</v>
      </c>
      <c r="H94" s="103">
        <f t="shared" si="9"/>
        <v>0</v>
      </c>
      <c r="I94" s="104">
        <f t="shared" si="9"/>
        <v>0</v>
      </c>
      <c r="J94" s="103">
        <f t="shared" si="9"/>
        <v>0</v>
      </c>
      <c r="K94" s="103">
        <f t="shared" si="9"/>
        <v>0</v>
      </c>
      <c r="L94" s="103">
        <f t="shared" si="9"/>
        <v>0</v>
      </c>
      <c r="M94" s="103">
        <f t="shared" si="9"/>
        <v>0</v>
      </c>
      <c r="N94" s="103">
        <f t="shared" si="9"/>
        <v>0</v>
      </c>
      <c r="O94" s="103">
        <f t="shared" si="9"/>
        <v>0</v>
      </c>
      <c r="P94" s="103">
        <f>+P18+P24+P34+P60+P44</f>
        <v>98888873.74000001</v>
      </c>
      <c r="Q94" s="68"/>
    </row>
    <row r="95" spans="1:17" ht="37.5" customHeight="1" x14ac:dyDescent="0.2">
      <c r="A95" s="105" t="s">
        <v>97</v>
      </c>
      <c r="B95" s="105"/>
      <c r="C95" s="106"/>
      <c r="D95" s="106"/>
      <c r="E95" s="107"/>
      <c r="F95" s="107"/>
      <c r="G95" s="108"/>
      <c r="H95" s="107"/>
      <c r="I95" s="109"/>
      <c r="J95" s="107"/>
      <c r="K95" s="106"/>
      <c r="L95" s="107"/>
      <c r="M95" s="106"/>
      <c r="N95" s="107"/>
      <c r="O95" s="107"/>
    </row>
    <row r="96" spans="1:17" ht="22.5" x14ac:dyDescent="0.2">
      <c r="A96" s="110" t="s">
        <v>123</v>
      </c>
    </row>
    <row r="98" spans="1:1" ht="15" x14ac:dyDescent="0.25">
      <c r="A98" s="112" t="s">
        <v>98</v>
      </c>
    </row>
    <row r="99" spans="1:1" ht="15" x14ac:dyDescent="0.25">
      <c r="A99" s="113" t="s">
        <v>99</v>
      </c>
    </row>
    <row r="100" spans="1:1" ht="15" x14ac:dyDescent="0.25">
      <c r="A100" s="113" t="s">
        <v>100</v>
      </c>
    </row>
    <row r="101" spans="1:1" ht="15" x14ac:dyDescent="0.25">
      <c r="A101" s="113" t="s">
        <v>101</v>
      </c>
    </row>
    <row r="102" spans="1:1" ht="15" x14ac:dyDescent="0.25">
      <c r="A102" s="113" t="s">
        <v>102</v>
      </c>
    </row>
    <row r="103" spans="1:1" ht="15" x14ac:dyDescent="0.25">
      <c r="A103" s="113" t="s">
        <v>103</v>
      </c>
    </row>
    <row r="104" spans="1:1" ht="15" x14ac:dyDescent="0.25">
      <c r="A104" s="113"/>
    </row>
    <row r="105" spans="1:1" ht="15" x14ac:dyDescent="0.25">
      <c r="A105" s="112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13" t="s">
        <v>109</v>
      </c>
    </row>
    <row r="111" spans="1:1" ht="15" x14ac:dyDescent="0.25">
      <c r="A111" s="113" t="s">
        <v>110</v>
      </c>
    </row>
    <row r="112" spans="1:1" ht="15" x14ac:dyDescent="0.25">
      <c r="A112" s="113"/>
    </row>
    <row r="117" spans="1:22" x14ac:dyDescent="0.2">
      <c r="A117" s="114"/>
    </row>
    <row r="118" spans="1:22" x14ac:dyDescent="0.2">
      <c r="A118" s="114"/>
    </row>
    <row r="124" spans="1:22" ht="15" x14ac:dyDescent="0.25">
      <c r="C124" s="115"/>
      <c r="D124" s="116"/>
      <c r="E124" s="117"/>
      <c r="F124" s="117"/>
      <c r="G124" s="117"/>
      <c r="H124" s="117"/>
      <c r="I124" s="134"/>
      <c r="J124" s="134"/>
      <c r="K124" s="134"/>
      <c r="L124" s="134"/>
      <c r="M124" s="134"/>
      <c r="N124" s="134"/>
      <c r="O124" s="134"/>
    </row>
    <row r="125" spans="1:22" ht="15" customHeight="1" x14ac:dyDescent="0.25">
      <c r="C125" s="115"/>
      <c r="D125" s="115"/>
      <c r="E125" s="118"/>
      <c r="F125" s="118"/>
      <c r="G125" s="118"/>
      <c r="H125" s="118"/>
      <c r="I125" s="135"/>
      <c r="J125" s="135"/>
      <c r="K125" s="135"/>
      <c r="L125" s="135"/>
      <c r="M125" s="135"/>
      <c r="N125" s="135"/>
      <c r="O125" s="135"/>
    </row>
    <row r="126" spans="1:22" ht="15" customHeight="1" x14ac:dyDescent="0.25">
      <c r="C126" s="115"/>
      <c r="D126" s="115"/>
      <c r="E126" s="118"/>
      <c r="F126" s="118"/>
      <c r="G126" s="118"/>
      <c r="H126" s="118"/>
      <c r="I126" s="119"/>
      <c r="J126" s="120"/>
      <c r="K126" s="120"/>
      <c r="L126" s="120"/>
      <c r="M126" s="120"/>
      <c r="N126" s="120"/>
      <c r="O126" s="120"/>
    </row>
    <row r="127" spans="1:22" ht="15" customHeight="1" x14ac:dyDescent="0.25">
      <c r="C127" s="115"/>
      <c r="D127" s="115"/>
      <c r="E127" s="118"/>
      <c r="F127" s="118"/>
      <c r="G127" s="118"/>
      <c r="H127" s="118"/>
      <c r="I127" s="119"/>
      <c r="J127" s="120"/>
      <c r="K127" s="120"/>
      <c r="L127" s="120"/>
      <c r="M127" s="120"/>
      <c r="N127" s="120"/>
      <c r="O127" s="120"/>
    </row>
    <row r="128" spans="1:22" ht="15" x14ac:dyDescent="0.25">
      <c r="A128" s="129" t="s">
        <v>121</v>
      </c>
      <c r="B128" s="129"/>
      <c r="C128" s="127" t="s">
        <v>122</v>
      </c>
      <c r="D128" s="136" t="s">
        <v>118</v>
      </c>
      <c r="E128" s="136"/>
      <c r="F128" s="136"/>
      <c r="G128" s="136"/>
      <c r="I128" s="130"/>
      <c r="J128" s="130"/>
      <c r="K128" s="130"/>
      <c r="L128" s="130"/>
      <c r="M128" s="130"/>
      <c r="N128" s="130"/>
      <c r="O128" s="130"/>
      <c r="P128" s="121" t="s">
        <v>111</v>
      </c>
      <c r="Q128" s="117"/>
      <c r="R128" s="117"/>
      <c r="S128" s="117"/>
      <c r="T128" s="117"/>
      <c r="U128" s="117"/>
      <c r="V128" s="117"/>
    </row>
    <row r="129" spans="1:22" ht="15" x14ac:dyDescent="0.25">
      <c r="A129" s="137" t="s">
        <v>112</v>
      </c>
      <c r="B129" s="137"/>
      <c r="C129" s="126" t="s">
        <v>119</v>
      </c>
      <c r="D129" s="137" t="s">
        <v>113</v>
      </c>
      <c r="E129" s="137"/>
      <c r="F129" s="137"/>
      <c r="G129" s="137"/>
      <c r="P129" s="120" t="s">
        <v>114</v>
      </c>
      <c r="Q129" s="119"/>
      <c r="R129" s="119"/>
      <c r="S129" s="119"/>
      <c r="T129" s="119"/>
      <c r="U129" s="119"/>
      <c r="V129" s="119"/>
    </row>
    <row r="130" spans="1:22" ht="15" customHeight="1" x14ac:dyDescent="0.2">
      <c r="A130" s="130" t="s">
        <v>115</v>
      </c>
      <c r="B130" s="130"/>
      <c r="C130" s="128" t="s">
        <v>120</v>
      </c>
      <c r="D130" s="130" t="s">
        <v>116</v>
      </c>
      <c r="E130" s="130"/>
      <c r="F130" s="130"/>
      <c r="G130" s="130"/>
      <c r="P130" s="122" t="s">
        <v>117</v>
      </c>
      <c r="Q130" s="123"/>
      <c r="R130" s="123"/>
      <c r="S130" s="123"/>
      <c r="T130" s="123"/>
      <c r="U130" s="123"/>
      <c r="V130" s="123"/>
    </row>
    <row r="131" spans="1:22" ht="15" x14ac:dyDescent="0.25">
      <c r="B131" s="124"/>
      <c r="D131" s="125"/>
      <c r="E131" s="123"/>
    </row>
    <row r="132" spans="1:22" ht="15" x14ac:dyDescent="0.25">
      <c r="B132" s="124"/>
    </row>
    <row r="136" spans="1:22" ht="15" x14ac:dyDescent="0.25">
      <c r="B136" s="129"/>
      <c r="C136" s="129"/>
    </row>
  </sheetData>
  <autoFilter ref="A16:WVZ16"/>
  <mergeCells count="14">
    <mergeCell ref="B136:C136"/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39" fitToHeight="0" orientation="landscape" r:id="rId1"/>
  <rowBreaks count="3" manualBreakCount="3">
    <brk id="59" man="1"/>
    <brk id="131" max="16383" man="1"/>
    <brk id="1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OAI.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Jose Luis Fradera Cornelio</cp:lastModifiedBy>
  <cp:lastPrinted>2026-04-16T14:25:51Z</cp:lastPrinted>
  <dcterms:created xsi:type="dcterms:W3CDTF">2026-03-09T14:53:48Z</dcterms:created>
  <dcterms:modified xsi:type="dcterms:W3CDTF">2026-04-20T18:40:19Z</dcterms:modified>
</cp:coreProperties>
</file>