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bookViews>
    <workbookView xWindow="0" yWindow="0" windowWidth="20490" windowHeight="7650"/>
  </bookViews>
  <sheets>
    <sheet name="Octubre 2024" sheetId="1" r:id="rId1"/>
  </sheets>
  <definedNames>
    <definedName name="_xlnm._FilterDatabase" localSheetId="0" hidden="1">'Octubre 2024'!$A$16:$WVZ$96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C60" i="1" s="1"/>
  <c r="M60" i="1"/>
  <c r="L60" i="1"/>
  <c r="K60" i="1"/>
  <c r="J60" i="1"/>
  <c r="I60" i="1"/>
  <c r="H60" i="1"/>
  <c r="G60" i="1"/>
  <c r="F60" i="1"/>
  <c r="E60" i="1"/>
  <c r="D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I43" i="1"/>
  <c r="P43" i="1" s="1"/>
  <c r="C43" i="1"/>
  <c r="P42" i="1"/>
  <c r="C42" i="1"/>
  <c r="P41" i="1"/>
  <c r="C41" i="1"/>
  <c r="L40" i="1"/>
  <c r="P40" i="1" s="1"/>
  <c r="C40" i="1"/>
  <c r="P39" i="1"/>
  <c r="C39" i="1"/>
  <c r="L38" i="1"/>
  <c r="L34" i="1" s="1"/>
  <c r="G38" i="1"/>
  <c r="P38" i="1" s="1"/>
  <c r="C38" i="1"/>
  <c r="P37" i="1"/>
  <c r="C37" i="1"/>
  <c r="P36" i="1"/>
  <c r="C36" i="1"/>
  <c r="E35" i="1"/>
  <c r="P35" i="1" s="1"/>
  <c r="C35" i="1"/>
  <c r="O34" i="1"/>
  <c r="N34" i="1"/>
  <c r="M34" i="1"/>
  <c r="K34" i="1"/>
  <c r="J34" i="1"/>
  <c r="I34" i="1"/>
  <c r="H34" i="1"/>
  <c r="F34" i="1"/>
  <c r="D34" i="1"/>
  <c r="B34" i="1"/>
  <c r="P33" i="1"/>
  <c r="C33" i="1"/>
  <c r="I32" i="1"/>
  <c r="P32" i="1" s="1"/>
  <c r="C32" i="1"/>
  <c r="I31" i="1"/>
  <c r="P31" i="1" s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O17" i="1" s="1"/>
  <c r="N24" i="1"/>
  <c r="M24" i="1"/>
  <c r="L24" i="1"/>
  <c r="K24" i="1"/>
  <c r="J24" i="1"/>
  <c r="H24" i="1"/>
  <c r="G24" i="1"/>
  <c r="F24" i="1"/>
  <c r="E24" i="1"/>
  <c r="D24" i="1"/>
  <c r="B24" i="1"/>
  <c r="P23" i="1"/>
  <c r="C23" i="1"/>
  <c r="P22" i="1"/>
  <c r="C22" i="1"/>
  <c r="P21" i="1"/>
  <c r="C21" i="1"/>
  <c r="P20" i="1"/>
  <c r="C20" i="1"/>
  <c r="P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H17" i="1"/>
  <c r="M17" i="1" l="1"/>
  <c r="F94" i="1"/>
  <c r="J94" i="1"/>
  <c r="N94" i="1"/>
  <c r="B94" i="1"/>
  <c r="K94" i="1"/>
  <c r="O94" i="1"/>
  <c r="C24" i="1"/>
  <c r="E34" i="1"/>
  <c r="E17" i="1" s="1"/>
  <c r="P60" i="1"/>
  <c r="D17" i="1"/>
  <c r="D94" i="1"/>
  <c r="H94" i="1"/>
  <c r="L94" i="1"/>
  <c r="C18" i="1"/>
  <c r="I24" i="1"/>
  <c r="P24" i="1" s="1"/>
  <c r="C34" i="1"/>
  <c r="L17" i="1"/>
  <c r="K17" i="1"/>
  <c r="C17" i="1"/>
  <c r="B17" i="1"/>
  <c r="F17" i="1"/>
  <c r="J17" i="1"/>
  <c r="N17" i="1"/>
  <c r="G34" i="1"/>
  <c r="G17" i="1" s="1"/>
  <c r="M94" i="1"/>
  <c r="P18" i="1"/>
  <c r="C94" i="1" l="1"/>
  <c r="I17" i="1"/>
  <c r="E94" i="1"/>
  <c r="I94" i="1"/>
  <c r="G94" i="1"/>
  <c r="P34" i="1"/>
  <c r="P17" i="1" s="1"/>
  <c r="P94" i="1" l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<sst xmlns="http://schemas.openxmlformats.org/spreadsheetml/2006/main" count="121" uniqueCount="121">
  <si>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</si>
  <si>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</si>
  <si>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</si>
  <si>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</si>
  <si>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</si>
  <si>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</si>
  <si>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</si>
  <si>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</si>
  <si>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</si>
  <si>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</si>
  <si>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</si>
  <si>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</si>
  <si>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</si>
  <si>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</si>
  <si>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</si>
  <si>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</si>
  <si>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</si>
  <si>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</si>
  <si>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</si>
  <si>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</si>
  <si>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</si>
  <si>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</si>
  <si>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</si>
  <si>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</si>
  <si>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</si>
  <si>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</si>
  <si>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</si>
  <si>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</si>
  <si>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</si>
  <si>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</si>
  <si>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</si>
  <si>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</si>
  <si>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</si>
  <si>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</si>
  <si>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</si>
  <si>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</si>
  <si>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</si>
  <si>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</si>
  <si>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</si>
  <si>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</si>
  <si>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</si>
  <si>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</si>
  <si>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</si>
  <si>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</si>
  <si>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</si>
  <si>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</si>
  <si>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</si>
  <si>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</si>
  <si>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</si>
  <si>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</si>
  <si>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</si>
  <si>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</si>
  <si>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</si>
  <si>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</si>
  <si>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</si>
  <si>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</si>
  <si>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</si>
  <si>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</si>
  <si>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</si>
  <si>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</si>
  <si>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</si>
  <si>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</si>
  <si>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</si>
  <si>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</si>
  <si>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</si>
  <si>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</si>
  <si>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</si>
  <si>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</si>
  <si>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</si>
  <si>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</si>
  <si>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</si>
  <si>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</si>
  <si>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</si>
  <si>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</si>
  <si>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</si>
  <si>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</si>
  <si>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</si>
  <si>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</si>
  <si>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</si>
  <si>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</si>
  <si>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</si>
  <si>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</si>
  <si>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</si>
  <si>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</si>
  <si>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</si>
  <si>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</si>
  <si>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</si>
  <si>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</si>
  <si>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</si>
  <si>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</si>
  <si>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</si>
  <si>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</si>
  <si>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</si>
  <si>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</si>
  <si>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</si>
  <si>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</si>
  <si>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</si>
  <si>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</si>
  <si>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</si>
  <si>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</si>
  <si>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</si>
  <si>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</si>
  <si>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</si>
  <si>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</si>
  <si>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</si>
  <si>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</si>
  <si>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</si>
  <si>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</si>
  <si>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</si>
  <si>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</si>
  <si>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</si>
  <si>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</si>
  <si>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</si>
  <si>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</si>
  <si>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</si>
  <si>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</si>
  <si>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</si>
  <si>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</si>
  <si>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</si>
  <si>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</si>
  <si>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31 de octubre 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</si>
</sst>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43" fontId="0" fillId="0" borderId="1" xfId="1" applyFont="1" applyBorder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1" fillId="4" borderId="1" xfId="2" applyFont="1" applyFill="1" applyBorder="1" applyAlignment="1">
      <alignment horizontal="center"/>
    </xf>
    <xf numFmtId="0" fontId="3" fillId="0" borderId="0" xfId="2" applyAlignment="1">
      <alignment horizont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155396</xdr:colOff>
      <xdr:row>115</xdr:row>
      <xdr:rowOff>33617</xdr:rowOff>
    </xdr:from>
    <xdr:to>
      <xdr:col>6</xdr:col>
      <xdr:colOff>11207</xdr:colOff>
      <xdr:row>126</xdr:row>
      <xdr:rowOff>112058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5668690" y="16270941"/>
          <a:ext cx="1962517" cy="18153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158099</xdr:colOff>
      <xdr:row>115</xdr:row>
      <xdr:rowOff>111181</xdr:rowOff>
    </xdr:from>
    <xdr:to>
      <xdr:col>10</xdr:col>
      <xdr:colOff>748625</xdr:colOff>
      <xdr:row>126</xdr:row>
      <xdr:rowOff>33617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9884805" y="16348505"/>
          <a:ext cx="2697232" cy="165934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609550</xdr:colOff>
      <xdr:row>115</xdr:row>
      <xdr:rowOff>4921</xdr:rowOff>
    </xdr:from>
    <xdr:to>
      <xdr:col>1</xdr:col>
      <xdr:colOff>771475</xdr:colOff>
      <xdr:row>126</xdr:row>
      <xdr:rowOff>170378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50" y="16242245"/>
          <a:ext cx="2324660" cy="19023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18" y="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93" zoomScaleNormal="100" workbookViewId="0">
      <selection activeCell="D103" sqref="D103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29" customWidth="1"/>
    <col min="4" max="4" width="15.7109375" style="29" customWidth="1"/>
    <col min="5" max="8" width="15.7109375" style="9" customWidth="1"/>
    <col min="9" max="9" width="15.7109375" style="12" customWidth="1"/>
    <col min="10" max="11" width="15.7109375" style="9" customWidth="1"/>
    <col min="12" max="12" width="17.5703125" style="9" customWidth="1"/>
    <col min="13" max="13" width="19.285156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23" t="s">
        <v>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</row>
    <row r="11" spans="1:17" ht="15" customHeight="1" x14ac:dyDescent="0.2">
      <c r="A11" s="124" t="s">
        <v>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7" ht="22.5" customHeight="1" x14ac:dyDescent="0.2">
      <c r="A12" s="124">
        <v>2024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</row>
    <row r="13" spans="1:17" ht="15" customHeight="1" x14ac:dyDescent="0.25">
      <c r="A13" s="125" t="s">
        <v>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30"/>
      <c r="M15" s="121" t="s">
        <v>3</v>
      </c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476648753.14999998</v>
      </c>
      <c r="C17" s="39">
        <f t="shared" si="0"/>
        <v>476648753.14999998</v>
      </c>
      <c r="D17" s="39">
        <f t="shared" si="0"/>
        <v>32175784.880000003</v>
      </c>
      <c r="E17" s="39">
        <f>+E18+E24+E34+E60+E44</f>
        <v>28312217.900000002</v>
      </c>
      <c r="F17" s="39">
        <f t="shared" si="0"/>
        <v>30954240.090000004</v>
      </c>
      <c r="G17" s="39">
        <f t="shared" si="0"/>
        <v>29385549.810000002</v>
      </c>
      <c r="H17" s="39">
        <f t="shared" si="0"/>
        <v>30783997.389999997</v>
      </c>
      <c r="I17" s="40">
        <f t="shared" si="0"/>
        <v>30434761.710000005</v>
      </c>
      <c r="J17" s="39">
        <f t="shared" si="0"/>
        <v>31108929.41</v>
      </c>
      <c r="K17" s="39">
        <f t="shared" si="0"/>
        <v>27799324.380000003</v>
      </c>
      <c r="L17" s="39">
        <f t="shared" si="0"/>
        <v>30332941.979999997</v>
      </c>
      <c r="M17" s="39">
        <f t="shared" si="0"/>
        <v>29826450.720000003</v>
      </c>
      <c r="N17" s="39">
        <f t="shared" si="0"/>
        <v>0</v>
      </c>
      <c r="O17" s="39">
        <f t="shared" si="0"/>
        <v>0</v>
      </c>
      <c r="P17" s="39">
        <f>+P18+P24+P34+P60+P44</f>
        <v>301114198.27000004</v>
      </c>
      <c r="Q17" s="41"/>
    </row>
    <row r="18" spans="1:17" ht="24.95" customHeight="1" x14ac:dyDescent="0.2">
      <c r="A18" s="38" t="s">
        <v>21</v>
      </c>
      <c r="B18" s="42">
        <f>SUM(B19:B23)</f>
        <v>292605000</v>
      </c>
      <c r="C18" s="42">
        <f>SUM(C19:C23)</f>
        <v>292605000</v>
      </c>
      <c r="D18" s="42">
        <f>SUM(D19:D23)</f>
        <v>23388505.020000003</v>
      </c>
      <c r="E18" s="42">
        <f t="shared" ref="E18:O18" si="1">SUM(E19:E23)</f>
        <v>23017515.470000003</v>
      </c>
      <c r="F18" s="42">
        <f t="shared" si="1"/>
        <v>24398451.070000004</v>
      </c>
      <c r="G18" s="42">
        <f t="shared" si="1"/>
        <v>23521702.200000003</v>
      </c>
      <c r="H18" s="42">
        <f t="shared" si="1"/>
        <v>25215260.359999999</v>
      </c>
      <c r="I18" s="43">
        <f t="shared" si="1"/>
        <v>23322450.640000004</v>
      </c>
      <c r="J18" s="42">
        <f t="shared" si="1"/>
        <v>22844193.32</v>
      </c>
      <c r="K18" s="42">
        <f t="shared" si="1"/>
        <v>23625278.080000002</v>
      </c>
      <c r="L18" s="42">
        <f t="shared" si="1"/>
        <v>24244053.059999999</v>
      </c>
      <c r="M18" s="42">
        <f t="shared" si="1"/>
        <v>23673266.310000002</v>
      </c>
      <c r="N18" s="42">
        <f t="shared" si="1"/>
        <v>0</v>
      </c>
      <c r="O18" s="42">
        <f t="shared" si="1"/>
        <v>0</v>
      </c>
      <c r="P18" s="42">
        <f t="shared" ref="P18:P81" si="2">SUM(D18:O18)</f>
        <v>237250675.53000003</v>
      </c>
      <c r="Q18" s="41"/>
    </row>
    <row r="19" spans="1:17" ht="24.95" customHeight="1" x14ac:dyDescent="0.25">
      <c r="A19" s="44" t="s">
        <v>22</v>
      </c>
      <c r="B19" s="45">
        <v>217500000</v>
      </c>
      <c r="C19" s="45">
        <f>+B19</f>
        <v>217500000</v>
      </c>
      <c r="D19" s="46">
        <v>19480926.040000003</v>
      </c>
      <c r="E19" s="46">
        <v>18625213.830000002</v>
      </c>
      <c r="F19" s="46">
        <v>19657740.390000004</v>
      </c>
      <c r="G19" s="46">
        <v>18462700.23</v>
      </c>
      <c r="H19" s="46">
        <v>20160758.73</v>
      </c>
      <c r="I19" s="46">
        <v>17863351.600000001</v>
      </c>
      <c r="J19" s="46">
        <v>17942727.579999998</v>
      </c>
      <c r="K19" s="46">
        <v>18060258.48</v>
      </c>
      <c r="L19" s="46">
        <v>18408901.25</v>
      </c>
      <c r="M19" s="46">
        <v>18839021.140000001</v>
      </c>
      <c r="N19" s="47"/>
      <c r="O19" s="48"/>
      <c r="P19" s="46">
        <f t="shared" si="2"/>
        <v>187501599.27000004</v>
      </c>
      <c r="Q19" s="49"/>
    </row>
    <row r="20" spans="1:17" ht="24.95" customHeight="1" x14ac:dyDescent="0.25">
      <c r="A20" s="44" t="s">
        <v>23</v>
      </c>
      <c r="B20" s="45">
        <v>28000000</v>
      </c>
      <c r="C20" s="45">
        <f t="shared" ref="C20:C83" si="3">+B20</f>
        <v>28000000</v>
      </c>
      <c r="D20" s="46">
        <v>1374844</v>
      </c>
      <c r="E20" s="46">
        <v>1848897.52</v>
      </c>
      <c r="F20" s="46">
        <v>2187131</v>
      </c>
      <c r="G20" s="46">
        <v>2512916.5499999998</v>
      </c>
      <c r="H20" s="46">
        <v>2516362</v>
      </c>
      <c r="I20" s="46">
        <v>2943532.85</v>
      </c>
      <c r="J20" s="46">
        <v>2391984.5</v>
      </c>
      <c r="K20" s="46">
        <v>3039304</v>
      </c>
      <c r="L20" s="46">
        <v>3246567.11</v>
      </c>
      <c r="M20" s="46">
        <v>2303965.5</v>
      </c>
      <c r="N20" s="51"/>
      <c r="O20" s="52"/>
      <c r="P20" s="46">
        <f>SUM(D20:O20)</f>
        <v>24365505.030000001</v>
      </c>
      <c r="Q20" s="41"/>
    </row>
    <row r="21" spans="1:17" ht="24.95" customHeight="1" x14ac:dyDescent="0.2">
      <c r="A21" s="44" t="s">
        <v>24</v>
      </c>
      <c r="B21" s="53">
        <v>0</v>
      </c>
      <c r="C21" s="53">
        <f t="shared" si="3"/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/>
      <c r="M21" s="46"/>
      <c r="N21" s="55"/>
      <c r="O21" s="53"/>
      <c r="P21" s="52">
        <f t="shared" si="2"/>
        <v>0</v>
      </c>
      <c r="Q21" s="41"/>
    </row>
    <row r="22" spans="1:17" ht="24.95" customHeight="1" x14ac:dyDescent="0.25">
      <c r="A22" s="44" t="s">
        <v>25</v>
      </c>
      <c r="B22" s="45">
        <v>16105000</v>
      </c>
      <c r="C22" s="45">
        <f t="shared" si="3"/>
        <v>16105000</v>
      </c>
      <c r="D22" s="56">
        <v>0</v>
      </c>
      <c r="E22" s="54">
        <v>0</v>
      </c>
      <c r="F22" s="54">
        <v>0</v>
      </c>
      <c r="G22" s="54">
        <v>0</v>
      </c>
      <c r="H22" s="46">
        <v>5000</v>
      </c>
      <c r="I22" s="54">
        <v>0</v>
      </c>
      <c r="J22" s="54">
        <v>0</v>
      </c>
      <c r="K22" s="54">
        <v>0</v>
      </c>
      <c r="L22" s="46">
        <v>22000</v>
      </c>
      <c r="M22" s="46"/>
      <c r="N22" s="57"/>
      <c r="O22" s="56"/>
      <c r="P22" s="46">
        <f t="shared" si="2"/>
        <v>27000</v>
      </c>
      <c r="Q22" s="41"/>
    </row>
    <row r="23" spans="1:17" ht="24.95" customHeight="1" x14ac:dyDescent="0.25">
      <c r="A23" s="44" t="s">
        <v>26</v>
      </c>
      <c r="B23" s="45">
        <v>31000000</v>
      </c>
      <c r="C23" s="45">
        <f t="shared" si="3"/>
        <v>31000000</v>
      </c>
      <c r="D23" s="46">
        <v>2532734.9799999995</v>
      </c>
      <c r="E23" s="46">
        <v>2543404.12</v>
      </c>
      <c r="F23" s="46">
        <v>2553579.6800000002</v>
      </c>
      <c r="G23" s="46">
        <v>2546085.42</v>
      </c>
      <c r="H23" s="46">
        <v>2533139.63</v>
      </c>
      <c r="I23" s="46">
        <v>2515566.19</v>
      </c>
      <c r="J23" s="46">
        <v>2509481.2400000002</v>
      </c>
      <c r="K23" s="46">
        <v>2525715.6</v>
      </c>
      <c r="L23" s="46">
        <v>2566584.7000000002</v>
      </c>
      <c r="M23" s="46">
        <v>2530279.67</v>
      </c>
      <c r="N23" s="58"/>
      <c r="O23" s="59"/>
      <c r="P23" s="46">
        <f t="shared" si="2"/>
        <v>25356571.229999997</v>
      </c>
      <c r="Q23" s="60"/>
    </row>
    <row r="24" spans="1:17" ht="24.95" customHeight="1" x14ac:dyDescent="0.2">
      <c r="A24" s="38" t="s">
        <v>27</v>
      </c>
      <c r="B24" s="42">
        <f>SUM(B25:B33)</f>
        <v>28249245.32</v>
      </c>
      <c r="C24" s="42">
        <f>SUM(C25:C33)</f>
        <v>28249245.32</v>
      </c>
      <c r="D24" s="42">
        <f>SUM(D25:D33)</f>
        <v>1351074.17</v>
      </c>
      <c r="E24" s="42">
        <f>SUM(E25:E33)</f>
        <v>741803.07000000007</v>
      </c>
      <c r="F24" s="42">
        <f t="shared" ref="F24:O24" si="4">SUM(F25:F33)</f>
        <v>789533.55</v>
      </c>
      <c r="G24" s="61">
        <f t="shared" si="4"/>
        <v>341560.94</v>
      </c>
      <c r="H24" s="61">
        <f t="shared" si="4"/>
        <v>589983.49</v>
      </c>
      <c r="I24" s="62">
        <f t="shared" si="4"/>
        <v>1120923.73</v>
      </c>
      <c r="J24" s="61">
        <f t="shared" si="4"/>
        <v>650806.31000000006</v>
      </c>
      <c r="K24" s="61">
        <f t="shared" si="4"/>
        <v>721431.2</v>
      </c>
      <c r="L24" s="61">
        <f t="shared" si="4"/>
        <v>1697613.97</v>
      </c>
      <c r="M24" s="61">
        <f>SUM(M25:M32)</f>
        <v>712054.34000000008</v>
      </c>
      <c r="N24" s="61">
        <f t="shared" si="4"/>
        <v>0</v>
      </c>
      <c r="O24" s="61">
        <f t="shared" si="4"/>
        <v>0</v>
      </c>
      <c r="P24" s="42">
        <f t="shared" si="2"/>
        <v>8716784.7699999996</v>
      </c>
      <c r="Q24" s="63"/>
    </row>
    <row r="25" spans="1:17" ht="24.95" customHeight="1" x14ac:dyDescent="0.25">
      <c r="A25" s="44" t="s">
        <v>28</v>
      </c>
      <c r="B25" s="45">
        <v>3420000</v>
      </c>
      <c r="C25" s="45">
        <f t="shared" si="3"/>
        <v>3420000</v>
      </c>
      <c r="D25" s="46">
        <v>114160.2</v>
      </c>
      <c r="E25" s="46">
        <v>262074.54</v>
      </c>
      <c r="F25" s="46">
        <v>266299.40999999997</v>
      </c>
      <c r="G25" s="46">
        <v>210042.7</v>
      </c>
      <c r="H25" s="46">
        <v>161983.63</v>
      </c>
      <c r="I25" s="46">
        <v>298004.46999999997</v>
      </c>
      <c r="J25" s="46">
        <v>278615.11</v>
      </c>
      <c r="K25" s="46">
        <v>320900.76</v>
      </c>
      <c r="L25" s="46">
        <v>333477.45</v>
      </c>
      <c r="M25" s="46">
        <v>278223.39</v>
      </c>
      <c r="N25" s="64"/>
      <c r="O25" s="48"/>
      <c r="P25" s="46">
        <f t="shared" si="2"/>
        <v>2523781.6599999997</v>
      </c>
      <c r="Q25" s="65"/>
    </row>
    <row r="26" spans="1:17" ht="24.95" customHeight="1" x14ac:dyDescent="0.2">
      <c r="A26" s="44" t="s">
        <v>29</v>
      </c>
      <c r="B26" s="66">
        <v>0</v>
      </c>
      <c r="C26" s="53">
        <f t="shared" si="3"/>
        <v>0</v>
      </c>
      <c r="D26" s="67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46">
        <v>26310.9</v>
      </c>
      <c r="M26" s="68"/>
      <c r="N26" s="64"/>
      <c r="O26" s="59"/>
      <c r="P26" s="52">
        <f t="shared" si="2"/>
        <v>26310.9</v>
      </c>
      <c r="Q26" s="65"/>
    </row>
    <row r="27" spans="1:17" ht="24.95" customHeight="1" x14ac:dyDescent="0.2">
      <c r="A27" s="44" t="s">
        <v>30</v>
      </c>
      <c r="B27" s="53">
        <v>0</v>
      </c>
      <c r="C27" s="53">
        <f t="shared" si="3"/>
        <v>0</v>
      </c>
      <c r="D27" s="56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/>
      <c r="M27" s="55"/>
      <c r="N27" s="55"/>
      <c r="O27" s="48"/>
      <c r="P27" s="52">
        <f t="shared" si="2"/>
        <v>0</v>
      </c>
      <c r="Q27" s="65"/>
    </row>
    <row r="28" spans="1:17" ht="24.95" customHeight="1" x14ac:dyDescent="0.25">
      <c r="A28" s="44" t="s">
        <v>31</v>
      </c>
      <c r="B28" s="45">
        <v>66900</v>
      </c>
      <c r="C28" s="45">
        <f t="shared" si="3"/>
        <v>66900</v>
      </c>
      <c r="D28" s="46">
        <v>66900</v>
      </c>
      <c r="E28" s="46">
        <v>180</v>
      </c>
      <c r="F28" s="46">
        <v>180</v>
      </c>
      <c r="G28" s="54">
        <v>0</v>
      </c>
      <c r="H28" s="54">
        <v>0</v>
      </c>
      <c r="I28" s="54">
        <v>0</v>
      </c>
      <c r="J28" s="46">
        <v>60</v>
      </c>
      <c r="K28" s="46">
        <v>5120</v>
      </c>
      <c r="L28" s="46">
        <v>60</v>
      </c>
      <c r="M28" s="46">
        <v>170</v>
      </c>
      <c r="N28" s="69"/>
      <c r="O28" s="48"/>
      <c r="P28" s="46">
        <f t="shared" si="2"/>
        <v>72670</v>
      </c>
      <c r="Q28" s="65"/>
    </row>
    <row r="29" spans="1:17" ht="24.95" customHeight="1" x14ac:dyDescent="0.2">
      <c r="A29" s="44" t="s">
        <v>32</v>
      </c>
      <c r="B29" s="53">
        <v>0</v>
      </c>
      <c r="C29" s="53">
        <f t="shared" si="3"/>
        <v>0</v>
      </c>
      <c r="D29" s="67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/>
      <c r="M29" s="58"/>
      <c r="N29" s="70"/>
      <c r="O29" s="71"/>
      <c r="P29" s="52">
        <f t="shared" si="2"/>
        <v>0</v>
      </c>
      <c r="Q29" s="65"/>
    </row>
    <row r="30" spans="1:17" ht="24.95" customHeight="1" x14ac:dyDescent="0.2">
      <c r="A30" s="44" t="s">
        <v>33</v>
      </c>
      <c r="B30" s="53">
        <v>0</v>
      </c>
      <c r="C30" s="53">
        <f t="shared" si="3"/>
        <v>0</v>
      </c>
      <c r="D30" s="53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/>
      <c r="M30" s="72"/>
      <c r="N30" s="72"/>
      <c r="O30" s="71"/>
      <c r="P30" s="52">
        <f t="shared" si="2"/>
        <v>0</v>
      </c>
      <c r="Q30" s="65"/>
    </row>
    <row r="31" spans="1:17" ht="35.25" customHeight="1" x14ac:dyDescent="0.25">
      <c r="A31" s="73" t="s">
        <v>34</v>
      </c>
      <c r="B31" s="45">
        <v>23891795.23</v>
      </c>
      <c r="C31" s="45">
        <f t="shared" si="3"/>
        <v>23891795.23</v>
      </c>
      <c r="D31" s="46">
        <v>775395.35</v>
      </c>
      <c r="E31" s="46">
        <v>28364</v>
      </c>
      <c r="F31" s="46">
        <v>172870</v>
      </c>
      <c r="G31" s="46">
        <v>37288</v>
      </c>
      <c r="H31" s="46">
        <v>36580</v>
      </c>
      <c r="I31" s="46">
        <f>400737.54+9440</f>
        <v>410177.54</v>
      </c>
      <c r="J31" s="46">
        <v>23600</v>
      </c>
      <c r="K31" s="46">
        <v>23364</v>
      </c>
      <c r="L31" s="46">
        <v>953102.61</v>
      </c>
      <c r="M31" s="46">
        <v>64072.12</v>
      </c>
      <c r="N31" s="70"/>
      <c r="O31" s="59"/>
      <c r="P31" s="46">
        <f t="shared" si="2"/>
        <v>2524813.62</v>
      </c>
      <c r="Q31" s="65"/>
    </row>
    <row r="32" spans="1:17" ht="24.95" customHeight="1" x14ac:dyDescent="0.25">
      <c r="A32" s="73" t="s">
        <v>35</v>
      </c>
      <c r="B32" s="45">
        <v>870550.09</v>
      </c>
      <c r="C32" s="45">
        <f t="shared" si="3"/>
        <v>870550.09</v>
      </c>
      <c r="D32" s="46">
        <v>394618.62</v>
      </c>
      <c r="E32" s="46">
        <v>448184.53</v>
      </c>
      <c r="F32" s="46">
        <v>350184.14</v>
      </c>
      <c r="G32" s="46">
        <v>94230.24</v>
      </c>
      <c r="H32" s="46">
        <v>391419.86</v>
      </c>
      <c r="I32" s="46">
        <f>372031.72+14160+26550</f>
        <v>412741.72</v>
      </c>
      <c r="J32" s="46">
        <v>348531.20000000001</v>
      </c>
      <c r="K32" s="46">
        <v>372046.44</v>
      </c>
      <c r="L32" s="46">
        <v>384663.01</v>
      </c>
      <c r="M32" s="46">
        <v>369588.83</v>
      </c>
      <c r="N32" s="64"/>
      <c r="O32" s="59"/>
      <c r="P32" s="46">
        <f t="shared" si="2"/>
        <v>3566208.59</v>
      </c>
      <c r="Q32" s="65"/>
    </row>
    <row r="33" spans="1:17" ht="24.95" customHeight="1" x14ac:dyDescent="0.2">
      <c r="A33" s="73" t="s">
        <v>36</v>
      </c>
      <c r="B33" s="66">
        <v>0</v>
      </c>
      <c r="C33" s="53">
        <f t="shared" si="3"/>
        <v>0</v>
      </c>
      <c r="D33" s="67">
        <v>0</v>
      </c>
      <c r="E33" s="46">
        <v>3000</v>
      </c>
      <c r="F33" s="64"/>
      <c r="G33" s="54">
        <v>0</v>
      </c>
      <c r="H33" s="54">
        <v>0</v>
      </c>
      <c r="I33" s="74"/>
      <c r="J33" s="68"/>
      <c r="K33" s="64"/>
      <c r="L33" s="64"/>
      <c r="N33" s="64"/>
      <c r="O33" s="59"/>
      <c r="P33" s="46">
        <f t="shared" si="2"/>
        <v>3000</v>
      </c>
      <c r="Q33" s="65"/>
    </row>
    <row r="34" spans="1:17" ht="24.95" customHeight="1" x14ac:dyDescent="0.2">
      <c r="A34" s="75" t="s">
        <v>37</v>
      </c>
      <c r="B34" s="42">
        <f>SUM(B35:B43)</f>
        <v>125166698.63</v>
      </c>
      <c r="C34" s="42">
        <f>SUM(C35:C43)</f>
        <v>125166698.63</v>
      </c>
      <c r="D34" s="42">
        <f>SUM(D35:D43)</f>
        <v>6950175.9699999997</v>
      </c>
      <c r="E34" s="42">
        <f>SUM(E35:E43)</f>
        <v>4157106.8599999994</v>
      </c>
      <c r="F34" s="42">
        <f t="shared" ref="F34:O34" si="5">SUM(F35:F43)</f>
        <v>3812765.47</v>
      </c>
      <c r="G34" s="61">
        <f t="shared" si="5"/>
        <v>5389654.6699999999</v>
      </c>
      <c r="H34" s="61">
        <f t="shared" si="5"/>
        <v>4769830.0600000005</v>
      </c>
      <c r="I34" s="62">
        <f t="shared" si="5"/>
        <v>4794144.1399999997</v>
      </c>
      <c r="J34" s="61">
        <f t="shared" si="5"/>
        <v>7233936.5199999996</v>
      </c>
      <c r="K34" s="61">
        <f t="shared" si="5"/>
        <v>3452615.0999999996</v>
      </c>
      <c r="L34" s="61">
        <f t="shared" si="5"/>
        <v>2434091.25</v>
      </c>
      <c r="M34" s="61">
        <f t="shared" si="5"/>
        <v>5441130.0699999994</v>
      </c>
      <c r="N34" s="61">
        <f t="shared" si="5"/>
        <v>0</v>
      </c>
      <c r="O34" s="61">
        <f t="shared" si="5"/>
        <v>0</v>
      </c>
      <c r="P34" s="42">
        <f t="shared" si="2"/>
        <v>48435450.109999999</v>
      </c>
      <c r="Q34" s="65"/>
    </row>
    <row r="35" spans="1:17" ht="24.95" customHeight="1" x14ac:dyDescent="0.25">
      <c r="A35" s="76" t="s">
        <v>38</v>
      </c>
      <c r="B35" s="45">
        <v>7285656.5800000001</v>
      </c>
      <c r="C35" s="45">
        <f t="shared" si="3"/>
        <v>7285656.5800000001</v>
      </c>
      <c r="D35" s="46">
        <v>485633.69999999995</v>
      </c>
      <c r="E35" s="77">
        <f>30286.88</f>
        <v>30286.880000000001</v>
      </c>
      <c r="F35" s="46">
        <v>265045.48</v>
      </c>
      <c r="G35" s="46">
        <v>700949.33999999973</v>
      </c>
      <c r="H35" s="78">
        <v>240945.01</v>
      </c>
      <c r="I35" s="79">
        <v>542516.88</v>
      </c>
      <c r="J35" s="46">
        <v>287508.7</v>
      </c>
      <c r="K35" s="46">
        <v>429337.2</v>
      </c>
      <c r="L35" s="46">
        <v>384916.71000000008</v>
      </c>
      <c r="M35" s="78">
        <v>652454.6</v>
      </c>
      <c r="O35" s="59"/>
      <c r="P35" s="46">
        <f t="shared" si="2"/>
        <v>4019594.5</v>
      </c>
      <c r="Q35" s="65"/>
    </row>
    <row r="36" spans="1:17" ht="24.95" customHeight="1" x14ac:dyDescent="0.25">
      <c r="A36" s="73" t="s">
        <v>39</v>
      </c>
      <c r="B36" s="45">
        <v>1499673.8</v>
      </c>
      <c r="C36" s="45">
        <f t="shared" si="3"/>
        <v>1499673.8</v>
      </c>
      <c r="D36" s="46">
        <v>0</v>
      </c>
      <c r="E36" s="54">
        <v>0</v>
      </c>
      <c r="F36" s="46">
        <v>103648.84</v>
      </c>
      <c r="G36" s="54">
        <v>0</v>
      </c>
      <c r="H36" s="54">
        <v>0</v>
      </c>
      <c r="I36" s="80"/>
      <c r="J36" s="46">
        <v>414595.36</v>
      </c>
      <c r="K36" s="64"/>
      <c r="L36" s="46">
        <v>14921.099999999999</v>
      </c>
      <c r="M36" s="50"/>
      <c r="N36" s="50"/>
      <c r="O36" s="52"/>
      <c r="P36" s="46">
        <f t="shared" si="2"/>
        <v>533165.29999999993</v>
      </c>
      <c r="Q36" s="65"/>
    </row>
    <row r="37" spans="1:17" ht="24.95" customHeight="1" x14ac:dyDescent="0.25">
      <c r="A37" s="76" t="s">
        <v>40</v>
      </c>
      <c r="B37" s="45">
        <v>0</v>
      </c>
      <c r="C37" s="45">
        <f t="shared" si="3"/>
        <v>0</v>
      </c>
      <c r="D37" s="46">
        <v>0</v>
      </c>
      <c r="E37" s="54">
        <v>0</v>
      </c>
      <c r="F37" s="54">
        <v>0</v>
      </c>
      <c r="G37" s="54">
        <v>0</v>
      </c>
      <c r="H37" s="54">
        <v>0</v>
      </c>
      <c r="I37" s="81"/>
      <c r="J37" s="57"/>
      <c r="K37" s="82"/>
      <c r="L37" s="82"/>
      <c r="M37" s="50"/>
      <c r="N37" s="64"/>
      <c r="O37" s="59"/>
      <c r="P37" s="46">
        <f t="shared" si="2"/>
        <v>0</v>
      </c>
      <c r="Q37" s="65"/>
    </row>
    <row r="38" spans="1:17" ht="24.95" customHeight="1" x14ac:dyDescent="0.25">
      <c r="A38" s="73" t="s">
        <v>41</v>
      </c>
      <c r="B38" s="45">
        <v>27996368.920000002</v>
      </c>
      <c r="C38" s="45">
        <f t="shared" si="3"/>
        <v>27996368.920000002</v>
      </c>
      <c r="D38" s="46">
        <v>2093037.25</v>
      </c>
      <c r="E38" s="46">
        <v>1923410.44</v>
      </c>
      <c r="F38" s="46">
        <v>405125.16</v>
      </c>
      <c r="G38" s="46">
        <f>217728.9+16758.59</f>
        <v>234487.49</v>
      </c>
      <c r="H38" s="78">
        <v>19944.189999999999</v>
      </c>
      <c r="I38" s="46">
        <v>1947568.1</v>
      </c>
      <c r="J38" s="46">
        <v>868177.75</v>
      </c>
      <c r="K38" s="46">
        <v>284507.04000000004</v>
      </c>
      <c r="L38" s="46">
        <f>899733.5+13665.49</f>
        <v>913398.99</v>
      </c>
      <c r="M38" s="46">
        <v>901385.99</v>
      </c>
      <c r="N38" s="50"/>
      <c r="O38" s="52"/>
      <c r="P38" s="46">
        <f t="shared" si="2"/>
        <v>9591042.4000000004</v>
      </c>
      <c r="Q38" s="65"/>
    </row>
    <row r="39" spans="1:17" ht="24.95" customHeight="1" x14ac:dyDescent="0.25">
      <c r="A39" s="76" t="s">
        <v>42</v>
      </c>
      <c r="B39" s="45">
        <v>0</v>
      </c>
      <c r="C39" s="45">
        <f t="shared" si="3"/>
        <v>0</v>
      </c>
      <c r="D39" s="46">
        <v>0</v>
      </c>
      <c r="E39" s="54">
        <v>0</v>
      </c>
      <c r="F39" s="54">
        <v>0</v>
      </c>
      <c r="G39" s="54">
        <v>0</v>
      </c>
      <c r="H39" s="54">
        <v>0</v>
      </c>
      <c r="I39" s="80"/>
      <c r="J39" s="50"/>
      <c r="K39" s="82"/>
      <c r="L39" s="82"/>
      <c r="M39" s="46"/>
      <c r="N39" s="50"/>
      <c r="O39" s="52"/>
      <c r="P39" s="52">
        <f t="shared" si="2"/>
        <v>0</v>
      </c>
      <c r="Q39" s="65"/>
    </row>
    <row r="40" spans="1:17" ht="24.95" customHeight="1" x14ac:dyDescent="0.25">
      <c r="A40" s="73" t="s">
        <v>43</v>
      </c>
      <c r="B40" s="45">
        <v>5840369.6600000001</v>
      </c>
      <c r="C40" s="45">
        <f t="shared" si="3"/>
        <v>5840369.6600000001</v>
      </c>
      <c r="D40" s="46">
        <v>543657.72</v>
      </c>
      <c r="E40" s="77">
        <v>5444.77</v>
      </c>
      <c r="F40" s="46">
        <v>40894.729999999996</v>
      </c>
      <c r="G40" s="83">
        <v>360</v>
      </c>
      <c r="H40" s="84">
        <v>833539.92000000016</v>
      </c>
      <c r="I40" s="46">
        <v>26503.809999999998</v>
      </c>
      <c r="J40" s="46">
        <v>12048.31</v>
      </c>
      <c r="K40" s="46">
        <v>132879.66999999998</v>
      </c>
      <c r="L40" s="46">
        <f>10806.33+9338.01</f>
        <v>20144.34</v>
      </c>
      <c r="M40" s="46">
        <v>56940.4</v>
      </c>
      <c r="N40" s="50"/>
      <c r="O40" s="52"/>
      <c r="P40" s="46">
        <f t="shared" si="2"/>
        <v>1672413.6700000002</v>
      </c>
      <c r="Q40" s="65"/>
    </row>
    <row r="41" spans="1:17" ht="24.95" customHeight="1" x14ac:dyDescent="0.25">
      <c r="A41" s="76" t="s">
        <v>44</v>
      </c>
      <c r="B41" s="45">
        <v>13251881.76</v>
      </c>
      <c r="C41" s="45">
        <f t="shared" si="3"/>
        <v>13251881.76</v>
      </c>
      <c r="D41" s="46">
        <v>1089070.3799999999</v>
      </c>
      <c r="E41" s="77">
        <v>875418.36</v>
      </c>
      <c r="F41" s="46">
        <v>601139.6</v>
      </c>
      <c r="G41" s="46">
        <v>1476453.88</v>
      </c>
      <c r="H41" s="46">
        <v>2136070.04</v>
      </c>
      <c r="I41" s="46">
        <v>124148.03</v>
      </c>
      <c r="J41" s="46">
        <v>2239256.8199999998</v>
      </c>
      <c r="K41" s="46">
        <v>413542.81</v>
      </c>
      <c r="L41" s="46">
        <v>685697.17</v>
      </c>
      <c r="M41" s="46">
        <v>1137167.4099999999</v>
      </c>
      <c r="N41" s="64"/>
      <c r="O41" s="59"/>
      <c r="P41" s="46">
        <f t="shared" si="2"/>
        <v>10777964.5</v>
      </c>
      <c r="Q41" s="65"/>
    </row>
    <row r="42" spans="1:17" ht="24.95" customHeight="1" x14ac:dyDescent="0.2">
      <c r="A42" s="73" t="s">
        <v>45</v>
      </c>
      <c r="B42" s="53"/>
      <c r="C42" s="53">
        <f t="shared" si="3"/>
        <v>0</v>
      </c>
      <c r="D42" s="85">
        <v>0</v>
      </c>
      <c r="E42" s="54">
        <v>0</v>
      </c>
      <c r="F42" s="54">
        <v>0</v>
      </c>
      <c r="G42" s="54">
        <v>0</v>
      </c>
      <c r="H42" s="54">
        <v>0</v>
      </c>
      <c r="I42" s="80"/>
      <c r="J42" s="46"/>
      <c r="K42" s="82"/>
      <c r="L42" s="82"/>
      <c r="M42" s="50"/>
      <c r="N42" s="50"/>
      <c r="O42" s="52"/>
      <c r="P42" s="52">
        <f t="shared" si="2"/>
        <v>0</v>
      </c>
      <c r="Q42" s="65"/>
    </row>
    <row r="43" spans="1:17" ht="24.95" customHeight="1" x14ac:dyDescent="0.25">
      <c r="A43" s="76" t="s">
        <v>46</v>
      </c>
      <c r="B43" s="45">
        <v>69292747.909999996</v>
      </c>
      <c r="C43" s="45">
        <f t="shared" si="3"/>
        <v>69292747.909999996</v>
      </c>
      <c r="D43" s="46">
        <v>2738776.92</v>
      </c>
      <c r="E43" s="77">
        <v>1322546.4099999999</v>
      </c>
      <c r="F43" s="46">
        <v>2396911.66</v>
      </c>
      <c r="G43" s="46">
        <v>2977403.96</v>
      </c>
      <c r="H43" s="46">
        <v>1539330.9</v>
      </c>
      <c r="I43" s="46">
        <f>4100975.42-1947568.1</f>
        <v>2153407.3199999998</v>
      </c>
      <c r="J43" s="46">
        <v>3412349.58</v>
      </c>
      <c r="K43" s="46">
        <v>2192348.38</v>
      </c>
      <c r="L43" s="46">
        <v>415012.94</v>
      </c>
      <c r="M43" s="46">
        <v>2693181.67</v>
      </c>
      <c r="N43" s="50"/>
      <c r="O43" s="52"/>
      <c r="P43" s="46">
        <f t="shared" si="2"/>
        <v>21841269.740000002</v>
      </c>
      <c r="Q43" s="65"/>
    </row>
    <row r="44" spans="1:17" ht="24.95" customHeight="1" x14ac:dyDescent="0.2">
      <c r="A44" s="86" t="s">
        <v>47</v>
      </c>
      <c r="B44" s="61">
        <v>0</v>
      </c>
      <c r="C44" s="61">
        <f t="shared" si="3"/>
        <v>0</v>
      </c>
      <c r="D44" s="61">
        <v>0</v>
      </c>
      <c r="E44" s="42">
        <f>SUM(E45:E51)</f>
        <v>50000</v>
      </c>
      <c r="F44" s="54">
        <v>0</v>
      </c>
      <c r="G44" s="54">
        <v>0</v>
      </c>
      <c r="H44" s="54">
        <v>0</v>
      </c>
      <c r="I44" s="80"/>
      <c r="J44" s="50"/>
      <c r="K44" s="82"/>
      <c r="L44" s="82"/>
      <c r="M44" s="50"/>
      <c r="N44" s="50"/>
      <c r="O44" s="52"/>
      <c r="P44" s="42">
        <f t="shared" si="2"/>
        <v>50000</v>
      </c>
      <c r="Q44" s="65"/>
    </row>
    <row r="45" spans="1:17" ht="24.95" customHeight="1" x14ac:dyDescent="0.25">
      <c r="A45" s="76" t="s">
        <v>48</v>
      </c>
      <c r="B45" s="87">
        <v>0</v>
      </c>
      <c r="C45" s="53">
        <f t="shared" si="3"/>
        <v>0</v>
      </c>
      <c r="D45" s="85">
        <v>0</v>
      </c>
      <c r="E45" s="77">
        <v>50000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2"/>
        <v>50000</v>
      </c>
      <c r="Q45" s="65"/>
    </row>
    <row r="46" spans="1:17" ht="24.95" customHeight="1" x14ac:dyDescent="0.2">
      <c r="A46" s="76" t="s">
        <v>49</v>
      </c>
      <c r="B46" s="87">
        <v>0</v>
      </c>
      <c r="C46" s="53">
        <f t="shared" si="3"/>
        <v>0</v>
      </c>
      <c r="D46" s="85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2"/>
        <v>0</v>
      </c>
      <c r="Q46" s="65"/>
    </row>
    <row r="47" spans="1:17" ht="24.95" customHeight="1" x14ac:dyDescent="0.2">
      <c r="A47" s="76" t="s">
        <v>50</v>
      </c>
      <c r="B47" s="87">
        <v>0</v>
      </c>
      <c r="C47" s="53">
        <f t="shared" si="3"/>
        <v>0</v>
      </c>
      <c r="D47" s="85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2"/>
        <v>0</v>
      </c>
      <c r="Q47" s="65"/>
    </row>
    <row r="48" spans="1:17" ht="24.95" customHeight="1" x14ac:dyDescent="0.2">
      <c r="A48" s="76" t="s">
        <v>51</v>
      </c>
      <c r="B48" s="66">
        <v>0</v>
      </c>
      <c r="C48" s="53">
        <f t="shared" si="3"/>
        <v>0</v>
      </c>
      <c r="D48" s="85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2"/>
        <v>0</v>
      </c>
      <c r="Q48" s="65"/>
    </row>
    <row r="49" spans="1:17" ht="24.95" customHeight="1" x14ac:dyDescent="0.2">
      <c r="A49" s="76" t="s">
        <v>52</v>
      </c>
      <c r="B49" s="87">
        <v>0</v>
      </c>
      <c r="C49" s="53">
        <f t="shared" si="3"/>
        <v>0</v>
      </c>
      <c r="D49" s="85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2"/>
        <v>0</v>
      </c>
      <c r="Q49" s="65"/>
    </row>
    <row r="50" spans="1:17" ht="24.95" customHeight="1" x14ac:dyDescent="0.2">
      <c r="A50" s="76" t="s">
        <v>53</v>
      </c>
      <c r="B50" s="87">
        <v>0</v>
      </c>
      <c r="C50" s="53">
        <f t="shared" si="3"/>
        <v>0</v>
      </c>
      <c r="D50" s="85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2"/>
        <v>0</v>
      </c>
      <c r="Q50" s="65"/>
    </row>
    <row r="51" spans="1:17" ht="24.95" customHeight="1" x14ac:dyDescent="0.2">
      <c r="A51" s="76" t="s">
        <v>54</v>
      </c>
      <c r="B51" s="66">
        <v>0</v>
      </c>
      <c r="C51" s="53">
        <f t="shared" si="3"/>
        <v>0</v>
      </c>
      <c r="D51" s="85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2"/>
        <v>0</v>
      </c>
      <c r="Q51" s="65"/>
    </row>
    <row r="52" spans="1:17" ht="24.95" customHeight="1" x14ac:dyDescent="0.2">
      <c r="A52" s="86" t="s">
        <v>55</v>
      </c>
      <c r="B52" s="88">
        <v>0</v>
      </c>
      <c r="C52" s="53">
        <f t="shared" si="3"/>
        <v>0</v>
      </c>
      <c r="D52" s="85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2"/>
        <v>0</v>
      </c>
      <c r="Q52" s="65"/>
    </row>
    <row r="53" spans="1:17" ht="24.95" customHeight="1" x14ac:dyDescent="0.2">
      <c r="A53" s="76" t="s">
        <v>56</v>
      </c>
      <c r="B53" s="87">
        <v>0</v>
      </c>
      <c r="C53" s="53">
        <f t="shared" si="3"/>
        <v>0</v>
      </c>
      <c r="D53" s="8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2"/>
        <v>0</v>
      </c>
      <c r="Q53" s="65"/>
    </row>
    <row r="54" spans="1:17" ht="24.95" customHeight="1" x14ac:dyDescent="0.2">
      <c r="A54" s="76" t="s">
        <v>57</v>
      </c>
      <c r="B54" s="87">
        <v>0</v>
      </c>
      <c r="C54" s="53">
        <f t="shared" si="3"/>
        <v>0</v>
      </c>
      <c r="D54" s="85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2"/>
        <v>0</v>
      </c>
      <c r="Q54" s="65"/>
    </row>
    <row r="55" spans="1:17" ht="24.95" customHeight="1" x14ac:dyDescent="0.2">
      <c r="A55" s="76" t="s">
        <v>58</v>
      </c>
      <c r="B55" s="87">
        <v>0</v>
      </c>
      <c r="C55" s="53">
        <f t="shared" si="3"/>
        <v>0</v>
      </c>
      <c r="D55" s="85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2"/>
        <v>0</v>
      </c>
      <c r="Q55" s="65"/>
    </row>
    <row r="56" spans="1:17" ht="24.95" customHeight="1" x14ac:dyDescent="0.2">
      <c r="A56" s="76" t="s">
        <v>59</v>
      </c>
      <c r="B56" s="87">
        <v>0</v>
      </c>
      <c r="C56" s="53">
        <f t="shared" si="3"/>
        <v>0</v>
      </c>
      <c r="D56" s="8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2"/>
        <v>0</v>
      </c>
      <c r="Q56" s="65"/>
    </row>
    <row r="57" spans="1:17" ht="24.95" customHeight="1" x14ac:dyDescent="0.2">
      <c r="A57" s="76" t="s">
        <v>60</v>
      </c>
      <c r="B57" s="87">
        <v>0</v>
      </c>
      <c r="C57" s="53">
        <f t="shared" si="3"/>
        <v>0</v>
      </c>
      <c r="D57" s="8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2"/>
        <v>0</v>
      </c>
      <c r="Q57" s="65"/>
    </row>
    <row r="58" spans="1:17" ht="24.95" customHeight="1" x14ac:dyDescent="0.2">
      <c r="A58" s="76" t="s">
        <v>61</v>
      </c>
      <c r="B58" s="87">
        <v>0</v>
      </c>
      <c r="C58" s="53">
        <f t="shared" si="3"/>
        <v>0</v>
      </c>
      <c r="D58" s="85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2"/>
        <v>0</v>
      </c>
      <c r="Q58" s="65"/>
    </row>
    <row r="59" spans="1:17" ht="24.95" customHeight="1" x14ac:dyDescent="0.2">
      <c r="A59" s="76" t="s">
        <v>62</v>
      </c>
      <c r="B59" s="87">
        <v>0</v>
      </c>
      <c r="C59" s="53">
        <f t="shared" si="3"/>
        <v>0</v>
      </c>
      <c r="D59" s="56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5"/>
      <c r="P59" s="52">
        <f t="shared" si="2"/>
        <v>0</v>
      </c>
      <c r="Q59" s="65"/>
    </row>
    <row r="60" spans="1:17" ht="24.95" customHeight="1" x14ac:dyDescent="0.2">
      <c r="A60" s="86" t="s">
        <v>63</v>
      </c>
      <c r="B60" s="42">
        <f>SUM(B61:B69)</f>
        <v>30627809.199999999</v>
      </c>
      <c r="C60" s="42">
        <f>SUM(C61:C69)</f>
        <v>30627809.199999999</v>
      </c>
      <c r="D60" s="42">
        <f>SUM(D61:D69)</f>
        <v>486029.72000000003</v>
      </c>
      <c r="E60" s="42">
        <f t="shared" ref="E60:M60" si="6">SUM(E61:E69)</f>
        <v>345792.5</v>
      </c>
      <c r="F60" s="42">
        <f t="shared" si="6"/>
        <v>1953490</v>
      </c>
      <c r="G60" s="61">
        <f t="shared" si="6"/>
        <v>132632</v>
      </c>
      <c r="H60" s="61">
        <f t="shared" si="6"/>
        <v>208923.47999999998</v>
      </c>
      <c r="I60" s="62">
        <f t="shared" si="6"/>
        <v>1197243.2</v>
      </c>
      <c r="J60" s="61">
        <f t="shared" si="6"/>
        <v>379993.26</v>
      </c>
      <c r="K60" s="61">
        <f t="shared" si="6"/>
        <v>0</v>
      </c>
      <c r="L60" s="61">
        <f t="shared" si="6"/>
        <v>1957183.7</v>
      </c>
      <c r="M60" s="61">
        <f t="shared" si="6"/>
        <v>0</v>
      </c>
      <c r="N60" s="50"/>
      <c r="O60" s="52"/>
      <c r="P60" s="42">
        <f t="shared" si="2"/>
        <v>6661287.8599999994</v>
      </c>
      <c r="Q60" s="65"/>
    </row>
    <row r="61" spans="1:17" ht="24.95" customHeight="1" x14ac:dyDescent="0.25">
      <c r="A61" s="76" t="s">
        <v>64</v>
      </c>
      <c r="B61" s="45">
        <v>10850827.52</v>
      </c>
      <c r="C61" s="45">
        <f t="shared" si="3"/>
        <v>10850827.52</v>
      </c>
      <c r="D61" s="46">
        <v>171837.02000000002</v>
      </c>
      <c r="E61" s="46">
        <v>7840.5</v>
      </c>
      <c r="F61" s="54">
        <v>0</v>
      </c>
      <c r="G61" s="54">
        <v>0</v>
      </c>
      <c r="H61" s="54">
        <v>0</v>
      </c>
      <c r="I61" s="46">
        <v>597213.19999999995</v>
      </c>
      <c r="J61" s="46">
        <v>379993.26</v>
      </c>
      <c r="K61" s="89"/>
      <c r="L61" s="89">
        <v>1278157.7</v>
      </c>
      <c r="M61" s="50"/>
      <c r="N61" s="50"/>
      <c r="O61" s="85"/>
      <c r="P61" s="52">
        <f t="shared" si="2"/>
        <v>2435041.6799999997</v>
      </c>
      <c r="Q61" s="65"/>
    </row>
    <row r="62" spans="1:17" ht="24.95" customHeight="1" x14ac:dyDescent="0.2">
      <c r="A62" s="76" t="s">
        <v>65</v>
      </c>
      <c r="B62" s="87">
        <v>0</v>
      </c>
      <c r="C62" s="53">
        <f t="shared" si="3"/>
        <v>0</v>
      </c>
      <c r="D62" s="54">
        <v>0</v>
      </c>
      <c r="E62" s="54">
        <v>0</v>
      </c>
      <c r="F62" s="54">
        <v>0</v>
      </c>
      <c r="G62" s="46">
        <v>132632</v>
      </c>
      <c r="H62" s="54">
        <v>0</v>
      </c>
      <c r="I62" s="80"/>
      <c r="J62" s="50"/>
      <c r="K62" s="82"/>
      <c r="L62" s="82"/>
      <c r="M62" s="50"/>
      <c r="N62" s="50"/>
      <c r="O62" s="52"/>
      <c r="P62" s="52">
        <f t="shared" si="2"/>
        <v>132632</v>
      </c>
      <c r="Q62" s="65"/>
    </row>
    <row r="63" spans="1:17" ht="24.95" customHeight="1" x14ac:dyDescent="0.25">
      <c r="A63" s="76" t="s">
        <v>66</v>
      </c>
      <c r="B63" s="45">
        <v>19571981.68</v>
      </c>
      <c r="C63" s="45">
        <f t="shared" si="3"/>
        <v>19571981.68</v>
      </c>
      <c r="D63" s="46">
        <v>314192.7</v>
      </c>
      <c r="E63" s="54">
        <v>0</v>
      </c>
      <c r="F63" s="90">
        <v>1953490</v>
      </c>
      <c r="G63" s="54">
        <v>0</v>
      </c>
      <c r="H63" s="46">
        <v>208923.47999999998</v>
      </c>
      <c r="I63" s="46">
        <v>600030</v>
      </c>
      <c r="J63" s="50"/>
      <c r="K63" s="82"/>
      <c r="L63" s="82"/>
      <c r="M63" s="50"/>
      <c r="N63" s="50"/>
      <c r="O63" s="52"/>
      <c r="P63" s="52">
        <f t="shared" si="2"/>
        <v>3076636.18</v>
      </c>
      <c r="Q63" s="65"/>
    </row>
    <row r="64" spans="1:17" ht="24.95" customHeight="1" x14ac:dyDescent="0.25">
      <c r="A64" s="76" t="s">
        <v>67</v>
      </c>
      <c r="B64" s="45">
        <v>190000</v>
      </c>
      <c r="C64" s="45">
        <f t="shared" si="3"/>
        <v>190000</v>
      </c>
      <c r="D64" s="85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/>
      <c r="M64" s="50"/>
      <c r="N64" s="50"/>
      <c r="O64" s="52"/>
      <c r="P64" s="52">
        <f t="shared" si="2"/>
        <v>0</v>
      </c>
      <c r="Q64" s="65"/>
    </row>
    <row r="65" spans="1:17" ht="24.95" customHeight="1" x14ac:dyDescent="0.25">
      <c r="A65" s="76" t="s">
        <v>68</v>
      </c>
      <c r="B65" s="45">
        <v>15000</v>
      </c>
      <c r="C65" s="45">
        <f t="shared" si="3"/>
        <v>15000</v>
      </c>
      <c r="D65" s="85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679026</v>
      </c>
      <c r="M65" s="50"/>
      <c r="N65" s="50"/>
      <c r="O65" s="52"/>
      <c r="P65" s="52">
        <f t="shared" si="2"/>
        <v>679026</v>
      </c>
      <c r="Q65" s="65"/>
    </row>
    <row r="66" spans="1:17" ht="24.95" customHeight="1" x14ac:dyDescent="0.2">
      <c r="A66" s="76" t="s">
        <v>69</v>
      </c>
      <c r="B66" s="87">
        <v>0</v>
      </c>
      <c r="C66" s="53">
        <f t="shared" si="3"/>
        <v>0</v>
      </c>
      <c r="D66" s="85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/>
      <c r="M66" s="50"/>
      <c r="N66" s="50"/>
      <c r="O66" s="52"/>
      <c r="P66" s="52">
        <f t="shared" si="2"/>
        <v>0</v>
      </c>
      <c r="Q66" s="65"/>
    </row>
    <row r="67" spans="1:17" ht="24.95" customHeight="1" x14ac:dyDescent="0.2">
      <c r="A67" s="76" t="s">
        <v>70</v>
      </c>
      <c r="B67" s="87">
        <v>0</v>
      </c>
      <c r="C67" s="53">
        <f t="shared" si="3"/>
        <v>0</v>
      </c>
      <c r="D67" s="85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/>
      <c r="M67" s="50"/>
      <c r="N67" s="50"/>
      <c r="O67" s="52"/>
      <c r="P67" s="52">
        <f t="shared" si="2"/>
        <v>0</v>
      </c>
      <c r="Q67" s="65"/>
    </row>
    <row r="68" spans="1:17" ht="24.95" customHeight="1" x14ac:dyDescent="0.2">
      <c r="A68" s="76" t="s">
        <v>71</v>
      </c>
      <c r="B68" s="87">
        <v>0</v>
      </c>
      <c r="C68" s="53">
        <f t="shared" si="3"/>
        <v>0</v>
      </c>
      <c r="D68" s="85">
        <v>0</v>
      </c>
      <c r="E68" s="46">
        <v>337952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/>
      <c r="M68" s="50"/>
      <c r="N68" s="50"/>
      <c r="O68" s="52"/>
      <c r="P68" s="52">
        <f t="shared" si="2"/>
        <v>337952</v>
      </c>
      <c r="Q68" s="65"/>
    </row>
    <row r="69" spans="1:17" ht="24.95" customHeight="1" x14ac:dyDescent="0.2">
      <c r="A69" s="76" t="s">
        <v>72</v>
      </c>
      <c r="B69" s="87">
        <v>0</v>
      </c>
      <c r="C69" s="53">
        <f t="shared" si="3"/>
        <v>0</v>
      </c>
      <c r="D69" s="85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2"/>
        <v>0</v>
      </c>
      <c r="Q69" s="65"/>
    </row>
    <row r="70" spans="1:17" ht="24.95" customHeight="1" x14ac:dyDescent="0.2">
      <c r="A70" s="86" t="s">
        <v>73</v>
      </c>
      <c r="B70" s="88">
        <v>0</v>
      </c>
      <c r="C70" s="53">
        <f t="shared" si="3"/>
        <v>0</v>
      </c>
      <c r="D70" s="85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2"/>
        <v>0</v>
      </c>
      <c r="Q70" s="65"/>
    </row>
    <row r="71" spans="1:17" ht="24.95" customHeight="1" x14ac:dyDescent="0.2">
      <c r="A71" s="76" t="s">
        <v>74</v>
      </c>
      <c r="B71" s="66">
        <v>0</v>
      </c>
      <c r="C71" s="53">
        <f t="shared" si="3"/>
        <v>0</v>
      </c>
      <c r="D71" s="85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2"/>
        <v>0</v>
      </c>
      <c r="Q71" s="65"/>
    </row>
    <row r="72" spans="1:17" ht="24.95" customHeight="1" x14ac:dyDescent="0.2">
      <c r="A72" s="76" t="s">
        <v>75</v>
      </c>
      <c r="B72" s="87">
        <v>0</v>
      </c>
      <c r="C72" s="53">
        <f t="shared" si="3"/>
        <v>0</v>
      </c>
      <c r="D72" s="85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2"/>
        <v>0</v>
      </c>
      <c r="Q72" s="65"/>
    </row>
    <row r="73" spans="1:17" ht="24.95" customHeight="1" x14ac:dyDescent="0.2">
      <c r="A73" s="76" t="s">
        <v>76</v>
      </c>
      <c r="B73" s="87">
        <v>0</v>
      </c>
      <c r="C73" s="53">
        <f t="shared" si="3"/>
        <v>0</v>
      </c>
      <c r="D73" s="85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2"/>
        <v>0</v>
      </c>
      <c r="Q73" s="65"/>
    </row>
    <row r="74" spans="1:17" ht="24.95" customHeight="1" x14ac:dyDescent="0.2">
      <c r="A74" s="76" t="s">
        <v>77</v>
      </c>
      <c r="B74" s="87">
        <v>0</v>
      </c>
      <c r="C74" s="53">
        <f t="shared" si="3"/>
        <v>0</v>
      </c>
      <c r="D74" s="85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2"/>
        <v>0</v>
      </c>
      <c r="Q74" s="65"/>
    </row>
    <row r="75" spans="1:17" ht="24.95" customHeight="1" x14ac:dyDescent="0.2">
      <c r="A75" s="86" t="s">
        <v>78</v>
      </c>
      <c r="B75" s="88">
        <v>0</v>
      </c>
      <c r="C75" s="53">
        <f t="shared" si="3"/>
        <v>0</v>
      </c>
      <c r="D75" s="85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2"/>
        <v>0</v>
      </c>
      <c r="Q75" s="65"/>
    </row>
    <row r="76" spans="1:17" ht="24.95" customHeight="1" x14ac:dyDescent="0.2">
      <c r="A76" s="76" t="s">
        <v>79</v>
      </c>
      <c r="B76" s="87">
        <v>0</v>
      </c>
      <c r="C76" s="53">
        <f t="shared" si="3"/>
        <v>0</v>
      </c>
      <c r="D76" s="85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2"/>
        <v>0</v>
      </c>
      <c r="Q76" s="65"/>
    </row>
    <row r="77" spans="1:17" ht="24.95" customHeight="1" x14ac:dyDescent="0.2">
      <c r="A77" s="76" t="s">
        <v>80</v>
      </c>
      <c r="B77" s="87">
        <v>0</v>
      </c>
      <c r="C77" s="53">
        <f t="shared" si="3"/>
        <v>0</v>
      </c>
      <c r="D77" s="85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2"/>
        <v>0</v>
      </c>
      <c r="Q77" s="65"/>
    </row>
    <row r="78" spans="1:17" ht="24.95" customHeight="1" x14ac:dyDescent="0.2">
      <c r="A78" s="86" t="s">
        <v>81</v>
      </c>
      <c r="B78" s="88">
        <v>0</v>
      </c>
      <c r="C78" s="53">
        <f t="shared" si="3"/>
        <v>0</v>
      </c>
      <c r="D78" s="85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2"/>
        <v>0</v>
      </c>
      <c r="Q78" s="65"/>
    </row>
    <row r="79" spans="1:17" ht="20.25" customHeight="1" x14ac:dyDescent="0.2">
      <c r="A79" s="76" t="s">
        <v>82</v>
      </c>
      <c r="B79" s="87">
        <v>0</v>
      </c>
      <c r="C79" s="53">
        <f t="shared" si="3"/>
        <v>0</v>
      </c>
      <c r="D79" s="85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2"/>
        <v>0</v>
      </c>
      <c r="Q79" s="65"/>
    </row>
    <row r="80" spans="1:17" ht="21" customHeight="1" x14ac:dyDescent="0.2">
      <c r="A80" s="76" t="s">
        <v>83</v>
      </c>
      <c r="B80" s="87">
        <v>0</v>
      </c>
      <c r="C80" s="53">
        <f t="shared" si="3"/>
        <v>0</v>
      </c>
      <c r="D80" s="85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69"/>
      <c r="N80" s="69"/>
      <c r="O80" s="85"/>
      <c r="P80" s="52">
        <f t="shared" si="2"/>
        <v>0</v>
      </c>
      <c r="Q80" s="65"/>
    </row>
    <row r="81" spans="1:17" ht="13.5" customHeight="1" x14ac:dyDescent="0.2">
      <c r="A81" s="76" t="s">
        <v>84</v>
      </c>
      <c r="B81" s="66">
        <v>0</v>
      </c>
      <c r="C81" s="53">
        <f t="shared" si="3"/>
        <v>0</v>
      </c>
      <c r="D81" s="67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4"/>
      <c r="N81" s="64"/>
      <c r="O81" s="59"/>
      <c r="P81" s="52">
        <f t="shared" si="2"/>
        <v>0</v>
      </c>
      <c r="Q81" s="65"/>
    </row>
    <row r="82" spans="1:17" ht="24.95" customHeight="1" x14ac:dyDescent="0.2">
      <c r="A82" s="86" t="s">
        <v>85</v>
      </c>
      <c r="B82" s="91">
        <v>0</v>
      </c>
      <c r="C82" s="53">
        <f t="shared" si="3"/>
        <v>0</v>
      </c>
      <c r="D82" s="85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2"/>
      <c r="N82" s="92"/>
      <c r="O82" s="85"/>
      <c r="P82" s="52">
        <f t="shared" ref="P82:P93" si="7">SUM(D82:O82)</f>
        <v>0</v>
      </c>
      <c r="Q82" s="65"/>
    </row>
    <row r="83" spans="1:17" ht="15" customHeight="1" x14ac:dyDescent="0.2">
      <c r="A83" s="76"/>
      <c r="B83" s="87">
        <v>0</v>
      </c>
      <c r="C83" s="53">
        <f t="shared" si="3"/>
        <v>0</v>
      </c>
      <c r="D83" s="85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69"/>
      <c r="N83" s="69"/>
      <c r="O83" s="85"/>
      <c r="P83" s="52">
        <f t="shared" si="7"/>
        <v>0</v>
      </c>
      <c r="Q83" s="65"/>
    </row>
    <row r="84" spans="1:17" ht="24.95" customHeight="1" x14ac:dyDescent="0.2">
      <c r="A84" s="86" t="s">
        <v>86</v>
      </c>
      <c r="B84" s="88">
        <v>0</v>
      </c>
      <c r="C84" s="53">
        <f t="shared" ref="C84:C93" si="8">+B84</f>
        <v>0</v>
      </c>
      <c r="D84" s="85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2"/>
      <c r="N84" s="93"/>
      <c r="O84" s="87"/>
      <c r="P84" s="52">
        <f t="shared" si="7"/>
        <v>0</v>
      </c>
      <c r="Q84" s="65"/>
    </row>
    <row r="85" spans="1:17" ht="24.95" customHeight="1" x14ac:dyDescent="0.2">
      <c r="A85" s="94" t="s">
        <v>87</v>
      </c>
      <c r="B85" s="88">
        <v>0</v>
      </c>
      <c r="C85" s="53">
        <f t="shared" si="8"/>
        <v>0</v>
      </c>
      <c r="D85" s="85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7"/>
        <v>0</v>
      </c>
      <c r="Q85" s="65"/>
    </row>
    <row r="86" spans="1:17" ht="24.95" customHeight="1" x14ac:dyDescent="0.2">
      <c r="A86" s="95" t="s">
        <v>88</v>
      </c>
      <c r="B86" s="87">
        <v>0</v>
      </c>
      <c r="C86" s="53">
        <f t="shared" si="8"/>
        <v>0</v>
      </c>
      <c r="D86" s="85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7"/>
        <v>0</v>
      </c>
      <c r="Q86" s="65"/>
    </row>
    <row r="87" spans="1:17" ht="24.95" customHeight="1" x14ac:dyDescent="0.2">
      <c r="A87" s="76" t="s">
        <v>89</v>
      </c>
      <c r="B87" s="66">
        <v>0</v>
      </c>
      <c r="C87" s="53">
        <f t="shared" si="8"/>
        <v>0</v>
      </c>
      <c r="D87" s="85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7"/>
        <v>0</v>
      </c>
      <c r="Q87" s="65"/>
    </row>
    <row r="88" spans="1:17" ht="24.95" customHeight="1" x14ac:dyDescent="0.2">
      <c r="A88" s="75" t="s">
        <v>90</v>
      </c>
      <c r="B88" s="96">
        <v>0</v>
      </c>
      <c r="C88" s="53">
        <f t="shared" si="8"/>
        <v>0</v>
      </c>
      <c r="D88" s="85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7"/>
        <v>0</v>
      </c>
      <c r="Q88" s="65"/>
    </row>
    <row r="89" spans="1:17" ht="24.95" customHeight="1" x14ac:dyDescent="0.2">
      <c r="A89" s="73" t="s">
        <v>91</v>
      </c>
      <c r="B89" s="53">
        <v>0</v>
      </c>
      <c r="C89" s="53">
        <f t="shared" si="8"/>
        <v>0</v>
      </c>
      <c r="D89" s="85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7"/>
        <v>0</v>
      </c>
      <c r="Q89" s="65"/>
    </row>
    <row r="90" spans="1:17" ht="24.95" customHeight="1" x14ac:dyDescent="0.2">
      <c r="A90" s="73" t="s">
        <v>92</v>
      </c>
      <c r="B90" s="53">
        <v>0</v>
      </c>
      <c r="C90" s="53">
        <f t="shared" si="8"/>
        <v>0</v>
      </c>
      <c r="D90" s="85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7"/>
        <v>0</v>
      </c>
      <c r="Q90" s="65"/>
    </row>
    <row r="91" spans="1:17" ht="24.95" customHeight="1" x14ac:dyDescent="0.2">
      <c r="A91" s="75" t="s">
        <v>93</v>
      </c>
      <c r="B91" s="96">
        <v>0</v>
      </c>
      <c r="C91" s="53">
        <f t="shared" si="8"/>
        <v>0</v>
      </c>
      <c r="D91" s="85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7"/>
        <v>0</v>
      </c>
      <c r="Q91" s="65"/>
    </row>
    <row r="92" spans="1:17" ht="24.95" customHeight="1" x14ac:dyDescent="0.2">
      <c r="A92" s="73" t="s">
        <v>94</v>
      </c>
      <c r="B92" s="53">
        <v>0</v>
      </c>
      <c r="C92" s="53">
        <f t="shared" si="8"/>
        <v>0</v>
      </c>
      <c r="D92" s="85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69"/>
      <c r="N92" s="69"/>
      <c r="O92" s="85"/>
      <c r="P92" s="52">
        <f t="shared" si="7"/>
        <v>0</v>
      </c>
      <c r="Q92" s="65"/>
    </row>
    <row r="93" spans="1:17" ht="24.95" customHeight="1" x14ac:dyDescent="0.2">
      <c r="A93" s="75" t="s">
        <v>95</v>
      </c>
      <c r="B93" s="53">
        <v>0</v>
      </c>
      <c r="C93" s="53">
        <f t="shared" si="8"/>
        <v>0</v>
      </c>
      <c r="D93" s="85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97"/>
      <c r="O93" s="52"/>
      <c r="P93" s="52">
        <f t="shared" si="7"/>
        <v>0</v>
      </c>
      <c r="Q93" s="65"/>
    </row>
    <row r="94" spans="1:17" ht="24.95" customHeight="1" x14ac:dyDescent="0.2">
      <c r="A94" s="98" t="s">
        <v>96</v>
      </c>
      <c r="B94" s="99">
        <f>+B18+B24+B34+B60</f>
        <v>476648753.14999998</v>
      </c>
      <c r="C94" s="99">
        <f t="shared" ref="C94:O94" si="9">+C18+C24+C34+C60</f>
        <v>476648753.14999998</v>
      </c>
      <c r="D94" s="99">
        <f t="shared" si="9"/>
        <v>32175784.880000003</v>
      </c>
      <c r="E94" s="99">
        <f>+E18+E24+E34+E60+E44</f>
        <v>28312217.900000002</v>
      </c>
      <c r="F94" s="99">
        <f t="shared" si="9"/>
        <v>30954240.090000004</v>
      </c>
      <c r="G94" s="99">
        <f t="shared" si="9"/>
        <v>29385549.810000002</v>
      </c>
      <c r="H94" s="99">
        <f t="shared" si="9"/>
        <v>30783997.389999997</v>
      </c>
      <c r="I94" s="100">
        <f t="shared" si="9"/>
        <v>30434761.710000005</v>
      </c>
      <c r="J94" s="99">
        <f t="shared" si="9"/>
        <v>31108929.41</v>
      </c>
      <c r="K94" s="99">
        <f t="shared" si="9"/>
        <v>27799324.380000003</v>
      </c>
      <c r="L94" s="99">
        <f t="shared" si="9"/>
        <v>30332941.979999997</v>
      </c>
      <c r="M94" s="99">
        <f t="shared" si="9"/>
        <v>29826450.720000003</v>
      </c>
      <c r="N94" s="99">
        <f t="shared" si="9"/>
        <v>0</v>
      </c>
      <c r="O94" s="99">
        <f t="shared" si="9"/>
        <v>0</v>
      </c>
      <c r="P94" s="99">
        <f>+P18+P24+P34+P60+P44</f>
        <v>301114198.27000004</v>
      </c>
      <c r="Q94" s="65"/>
    </row>
    <row r="95" spans="1:17" ht="37.5" customHeight="1" x14ac:dyDescent="0.2">
      <c r="A95" s="101" t="s">
        <v>97</v>
      </c>
      <c r="B95" s="101"/>
      <c r="C95" s="102"/>
      <c r="D95" s="102"/>
      <c r="E95" s="103"/>
      <c r="F95" s="103"/>
      <c r="G95" s="104"/>
      <c r="H95" s="103"/>
      <c r="I95" s="105"/>
      <c r="J95" s="103"/>
      <c r="K95" s="102"/>
      <c r="L95" s="103"/>
      <c r="M95" s="102"/>
      <c r="N95" s="103"/>
      <c r="O95" s="103"/>
    </row>
    <row r="96" spans="1:17" ht="22.5" x14ac:dyDescent="0.2">
      <c r="A96" s="106" t="s">
        <v>120</v>
      </c>
    </row>
    <row r="98" spans="1:1" ht="15" x14ac:dyDescent="0.25">
      <c r="A98" s="107" t="s">
        <v>98</v>
      </c>
    </row>
    <row r="99" spans="1:1" ht="15" x14ac:dyDescent="0.25">
      <c r="A99" s="108" t="s">
        <v>99</v>
      </c>
    </row>
    <row r="100" spans="1:1" ht="15" x14ac:dyDescent="0.25">
      <c r="A100" s="108" t="s">
        <v>100</v>
      </c>
    </row>
    <row r="101" spans="1:1" ht="15" x14ac:dyDescent="0.25">
      <c r="A101" s="108" t="s">
        <v>101</v>
      </c>
    </row>
    <row r="102" spans="1:1" ht="15" x14ac:dyDescent="0.25">
      <c r="A102" s="108" t="s">
        <v>102</v>
      </c>
    </row>
    <row r="103" spans="1:1" ht="15" x14ac:dyDescent="0.25">
      <c r="A103" s="108" t="s">
        <v>103</v>
      </c>
    </row>
    <row r="104" spans="1:1" ht="15" x14ac:dyDescent="0.25">
      <c r="A104" s="108"/>
    </row>
    <row r="105" spans="1:1" ht="15" x14ac:dyDescent="0.25">
      <c r="A105" s="107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8" t="s">
        <v>109</v>
      </c>
    </row>
    <row r="111" spans="1:1" ht="15" x14ac:dyDescent="0.25">
      <c r="A111" s="108" t="s">
        <v>110</v>
      </c>
    </row>
    <row r="112" spans="1:1" ht="15" x14ac:dyDescent="0.25">
      <c r="A112" s="108"/>
    </row>
    <row r="117" spans="1:22" x14ac:dyDescent="0.2">
      <c r="A117" s="109"/>
    </row>
    <row r="118" spans="1:22" x14ac:dyDescent="0.2">
      <c r="A118" s="109"/>
    </row>
    <row r="124" spans="1:22" ht="15" x14ac:dyDescent="0.25">
      <c r="C124" s="110"/>
      <c r="D124" s="111"/>
      <c r="E124" s="112"/>
      <c r="F124" s="112"/>
      <c r="G124" s="112"/>
      <c r="H124" s="112"/>
      <c r="I124" s="126"/>
      <c r="J124" s="126"/>
      <c r="K124" s="126"/>
      <c r="L124" s="126"/>
      <c r="M124" s="126"/>
      <c r="N124" s="126"/>
      <c r="O124" s="126"/>
    </row>
    <row r="125" spans="1:22" ht="15" customHeight="1" x14ac:dyDescent="0.25">
      <c r="C125" s="110"/>
      <c r="D125" s="110"/>
      <c r="E125" s="113"/>
      <c r="F125" s="113"/>
      <c r="G125" s="113"/>
      <c r="H125" s="113"/>
      <c r="I125" s="122"/>
      <c r="J125" s="122"/>
      <c r="K125" s="122"/>
      <c r="L125" s="122"/>
      <c r="M125" s="122"/>
      <c r="N125" s="122"/>
      <c r="O125" s="122"/>
    </row>
    <row r="126" spans="1:22" ht="15" customHeight="1" x14ac:dyDescent="0.25">
      <c r="C126" s="110"/>
      <c r="D126" s="110"/>
      <c r="E126" s="113"/>
      <c r="F126" s="113"/>
      <c r="G126" s="113"/>
      <c r="H126" s="113"/>
      <c r="I126" s="114"/>
      <c r="J126" s="115"/>
      <c r="K126" s="115"/>
      <c r="L126" s="115"/>
      <c r="M126" s="115"/>
      <c r="N126" s="115"/>
      <c r="O126" s="115"/>
    </row>
    <row r="127" spans="1:22" ht="15" customHeight="1" x14ac:dyDescent="0.25">
      <c r="C127" s="110"/>
      <c r="D127" s="110"/>
      <c r="E127" s="113"/>
      <c r="F127" s="113"/>
      <c r="G127" s="113"/>
      <c r="H127" s="113"/>
      <c r="I127" s="114"/>
      <c r="J127" s="115"/>
      <c r="K127" s="115"/>
      <c r="L127" s="115"/>
      <c r="M127" s="115"/>
      <c r="N127" s="115"/>
      <c r="O127" s="115"/>
    </row>
    <row r="128" spans="1:22" ht="15" x14ac:dyDescent="0.25">
      <c r="A128" s="127" t="s">
        <v>111</v>
      </c>
      <c r="B128" s="127"/>
      <c r="C128" s="9"/>
      <c r="D128" s="128" t="s">
        <v>112</v>
      </c>
      <c r="E128" s="128"/>
      <c r="F128" s="128"/>
      <c r="G128" s="128"/>
      <c r="J128" s="116" t="s">
        <v>113</v>
      </c>
      <c r="K128" s="118"/>
      <c r="L128" s="118"/>
      <c r="M128" s="118"/>
      <c r="N128" s="118"/>
      <c r="O128" s="118"/>
      <c r="Q128" s="112"/>
      <c r="R128" s="112"/>
      <c r="S128" s="112"/>
      <c r="T128" s="112"/>
      <c r="U128" s="112"/>
      <c r="V128" s="112"/>
    </row>
    <row r="129" spans="1:22" ht="15" x14ac:dyDescent="0.25">
      <c r="A129" s="129" t="s">
        <v>114</v>
      </c>
      <c r="B129" s="129"/>
      <c r="C129" s="9"/>
      <c r="D129" s="129" t="s">
        <v>115</v>
      </c>
      <c r="E129" s="129"/>
      <c r="F129" s="129"/>
      <c r="G129" s="129"/>
      <c r="J129" s="115" t="s">
        <v>116</v>
      </c>
      <c r="Q129" s="114"/>
      <c r="R129" s="114"/>
      <c r="S129" s="114"/>
      <c r="T129" s="114"/>
      <c r="U129" s="114"/>
      <c r="V129" s="114"/>
    </row>
    <row r="130" spans="1:22" ht="15" customHeight="1" x14ac:dyDescent="0.2">
      <c r="A130" s="130" t="s">
        <v>117</v>
      </c>
      <c r="B130" s="130"/>
      <c r="C130" s="9"/>
      <c r="D130" s="130" t="s">
        <v>118</v>
      </c>
      <c r="E130" s="130"/>
      <c r="F130" s="130"/>
      <c r="G130" s="130"/>
      <c r="J130" s="117" t="s">
        <v>119</v>
      </c>
      <c r="Q130" s="118"/>
      <c r="R130" s="118"/>
      <c r="S130" s="118"/>
      <c r="T130" s="118"/>
      <c r="U130" s="118"/>
      <c r="V130" s="118"/>
    </row>
    <row r="131" spans="1:22" ht="15" x14ac:dyDescent="0.25">
      <c r="B131" s="119"/>
      <c r="D131" s="120"/>
      <c r="E131" s="118"/>
    </row>
    <row r="132" spans="1:22" ht="15" x14ac:dyDescent="0.25">
      <c r="B132" s="119"/>
    </row>
  </sheetData>
  <mergeCells count="12">
    <mergeCell ref="A128:B128"/>
    <mergeCell ref="D128:G128"/>
    <mergeCell ref="A129:B129"/>
    <mergeCell ref="D129:G129"/>
    <mergeCell ref="A130:B130"/>
    <mergeCell ref="D130:G130"/>
    <mergeCell ref="I125:O125"/>
    <mergeCell ref="A10:P10"/>
    <mergeCell ref="A11:P11"/>
    <mergeCell ref="A12:P12"/>
    <mergeCell ref="A13:P13"/>
    <mergeCell ref="I124:O124"/>
  </mergeCells>
  <pageMargins left="0.70866141732283516" right="0.70866141732283516" top="0.74803149606299213" bottom="0.74803149606299213" header="0.31496062992126012" footer="0.31496062992126012"/>
  <pageSetup paperSize="9" scale="56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PC1</cp:lastModifiedBy>
  <cp:lastPrinted>2024-10-08T14:05:20Z</cp:lastPrinted>
  <dcterms:created xsi:type="dcterms:W3CDTF">2024-10-08T13:25:27Z</dcterms:created>
  <dcterms:modified xsi:type="dcterms:W3CDTF">2024-11-18T21:39:49Z</dcterms:modified>
</cp:coreProperties>
</file>