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OAI julio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C60" i="1" s="1"/>
  <c r="P61" i="1"/>
  <c r="C61" i="1"/>
  <c r="M60" i="1"/>
  <c r="L60" i="1"/>
  <c r="K60" i="1"/>
  <c r="J60" i="1"/>
  <c r="I60" i="1"/>
  <c r="H60" i="1"/>
  <c r="G60" i="1"/>
  <c r="F60" i="1"/>
  <c r="E60" i="1"/>
  <c r="D60" i="1"/>
  <c r="P60" i="1" s="1"/>
  <c r="B60" i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P44" i="1"/>
  <c r="E44" i="1"/>
  <c r="C44" i="1"/>
  <c r="P43" i="1"/>
  <c r="I43" i="1"/>
  <c r="C43" i="1"/>
  <c r="P42" i="1"/>
  <c r="C42" i="1"/>
  <c r="P41" i="1"/>
  <c r="C41" i="1"/>
  <c r="P40" i="1"/>
  <c r="C40" i="1"/>
  <c r="P39" i="1"/>
  <c r="C39" i="1"/>
  <c r="G38" i="1"/>
  <c r="G34" i="1" s="1"/>
  <c r="G17" i="1" s="1"/>
  <c r="C38" i="1"/>
  <c r="P37" i="1"/>
  <c r="C37" i="1"/>
  <c r="P36" i="1"/>
  <c r="C36" i="1"/>
  <c r="E35" i="1"/>
  <c r="P35" i="1" s="1"/>
  <c r="C35" i="1"/>
  <c r="C34" i="1" s="1"/>
  <c r="O34" i="1"/>
  <c r="N34" i="1"/>
  <c r="M34" i="1"/>
  <c r="L34" i="1"/>
  <c r="K34" i="1"/>
  <c r="J34" i="1"/>
  <c r="I34" i="1"/>
  <c r="H34" i="1"/>
  <c r="F34" i="1"/>
  <c r="E34" i="1"/>
  <c r="D34" i="1"/>
  <c r="B34" i="1"/>
  <c r="P33" i="1"/>
  <c r="C33" i="1"/>
  <c r="I32" i="1"/>
  <c r="P32" i="1" s="1"/>
  <c r="C32" i="1"/>
  <c r="I31" i="1"/>
  <c r="P31" i="1" s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C24" i="1" s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B24" i="1"/>
  <c r="P23" i="1"/>
  <c r="C23" i="1"/>
  <c r="P22" i="1"/>
  <c r="C22" i="1"/>
  <c r="P21" i="1"/>
  <c r="C21" i="1"/>
  <c r="P20" i="1"/>
  <c r="C20" i="1"/>
  <c r="P19" i="1"/>
  <c r="C19" i="1"/>
  <c r="C18" i="1" s="1"/>
  <c r="O18" i="1"/>
  <c r="O94" i="1" s="1"/>
  <c r="N18" i="1"/>
  <c r="N17" i="1" s="1"/>
  <c r="M18" i="1"/>
  <c r="M94" i="1" s="1"/>
  <c r="L18" i="1"/>
  <c r="L94" i="1" s="1"/>
  <c r="K18" i="1"/>
  <c r="K94" i="1" s="1"/>
  <c r="J18" i="1"/>
  <c r="J17" i="1" s="1"/>
  <c r="I18" i="1"/>
  <c r="I94" i="1" s="1"/>
  <c r="H18" i="1"/>
  <c r="H94" i="1" s="1"/>
  <c r="G18" i="1"/>
  <c r="G94" i="1" s="1"/>
  <c r="F18" i="1"/>
  <c r="F17" i="1" s="1"/>
  <c r="E18" i="1"/>
  <c r="E17" i="1" s="1"/>
  <c r="D18" i="1"/>
  <c r="D94" i="1" s="1"/>
  <c r="B18" i="1"/>
  <c r="B17" i="1" s="1"/>
  <c r="O17" i="1"/>
  <c r="L17" i="1"/>
  <c r="K17" i="1"/>
  <c r="H17" i="1"/>
  <c r="D17" i="1"/>
  <c r="P34" i="1" l="1"/>
  <c r="C17" i="1"/>
  <c r="C94" i="1"/>
  <c r="E94" i="1"/>
  <c r="I17" i="1"/>
  <c r="P38" i="1"/>
  <c r="B94" i="1"/>
  <c r="F94" i="1"/>
  <c r="J94" i="1"/>
  <c r="N94" i="1"/>
  <c r="M17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<sst xmlns="http://schemas.openxmlformats.org/spreadsheetml/2006/main" count="121" uniqueCount="121">
  <si>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</si>
  <si>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</si>
  <si>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</si>
  <si>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</si>
  <si>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</si>
  <si>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</si>
  <si>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</si>
  <si>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</si>
  <si>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</si>
  <si>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</si>
  <si>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</si>
  <si>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</si>
  <si>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</si>
  <si>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</si>
  <si>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</si>
  <si>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</si>
  <si>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</si>
  <si>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</si>
  <si>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</si>
  <si>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</si>
  <si>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</si>
  <si>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</si>
  <si>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</si>
  <si>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</si>
  <si>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</si>
  <si>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</si>
  <si>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</si>
  <si>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</si>
  <si>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</si>
  <si>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</si>
  <si>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</si>
  <si>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</si>
  <si>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</si>
  <si>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</si>
  <si>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</si>
  <si>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</si>
  <si>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</si>
  <si>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</si>
  <si>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</si>
  <si>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</si>
  <si>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</si>
  <si>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</si>
  <si>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</si>
  <si>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</si>
  <si>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</si>
  <si>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</si>
  <si>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</si>
  <si>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</si>
  <si>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</si>
  <si>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</si>
  <si>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</si>
  <si>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</si>
  <si>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</si>
  <si>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</si>
  <si>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</si>
  <si>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</si>
  <si>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</si>
  <si>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</si>
  <si>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</si>
  <si>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</si>
  <si>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</si>
  <si>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</si>
  <si>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</si>
  <si>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</si>
  <si>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</si>
  <si>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</si>
  <si>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</si>
  <si>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</si>
  <si>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</si>
  <si>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</si>
  <si>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</si>
  <si>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</si>
  <si>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</si>
  <si>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</si>
  <si>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</si>
  <si>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</si>
  <si>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</si>
  <si>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</si>
  <si>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</si>
  <si>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</si>
  <si>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</si>
  <si>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</si>
  <si>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</si>
  <si>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</si>
  <si>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</si>
  <si>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</si>
  <si>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</si>
  <si>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</si>
  <si>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</si>
  <si>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</si>
  <si>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</si>
  <si>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</si>
  <si>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</si>
  <si>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</si>
  <si>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</si>
  <si>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</si>
  <si>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</si>
  <si>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</si>
  <si>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31 de julio 2024                    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</si>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</sst>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11" fillId="0" borderId="0" xfId="2" applyFont="1" applyFill="1" applyBorder="1" applyAlignment="1"/>
    <xf numFmtId="0" fontId="11" fillId="0" borderId="1" xfId="2" applyFont="1" applyFill="1" applyBorder="1" applyAlignment="1">
      <alignment horizontal="center"/>
    </xf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4" fillId="2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3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4" fillId="3" borderId="1" xfId="3" applyFont="1" applyFill="1" applyBorder="1" applyAlignment="1">
      <alignment horizontal="right" vertical="center" wrapText="1"/>
    </xf>
    <xf numFmtId="165" fontId="5" fillId="0" borderId="1" xfId="2" applyNumberFormat="1" applyFont="1" applyBorder="1" applyAlignment="1" applyProtection="1">
      <alignment vertical="top" wrapText="1"/>
      <protection locked="0"/>
    </xf>
    <xf numFmtId="164" fontId="5" fillId="0" borderId="1" xfId="3" applyFont="1" applyBorder="1" applyAlignment="1" applyProtection="1">
      <alignment horizontal="right" vertical="top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wrapText="1"/>
    </xf>
    <xf numFmtId="164" fontId="5" fillId="0" borderId="1" xfId="3" applyFont="1" applyBorder="1" applyAlignment="1">
      <alignment horizontal="center"/>
    </xf>
    <xf numFmtId="164" fontId="5" fillId="0" borderId="1" xfId="3" applyFont="1" applyBorder="1" applyAlignment="1">
      <alignment horizontal="center" vertic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0" fontId="5" fillId="0" borderId="1" xfId="2" applyFont="1" applyBorder="1"/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vertical="center" wrapText="1"/>
    </xf>
    <xf numFmtId="164" fontId="5" fillId="0" borderId="1" xfId="3" applyFont="1" applyBorder="1" applyAlignment="1">
      <alignment horizontal="center" wrapText="1"/>
    </xf>
    <xf numFmtId="165" fontId="5" fillId="0" borderId="1" xfId="2" applyNumberFormat="1" applyFont="1" applyBorder="1" applyAlignment="1" applyProtection="1">
      <alignment vertical="center" wrapText="1"/>
      <protection locked="0"/>
    </xf>
    <xf numFmtId="164" fontId="5" fillId="0" borderId="1" xfId="3" applyFont="1" applyBorder="1" applyAlignment="1" applyProtection="1">
      <alignment horizontal="right" vertical="center" wrapText="1" readingOrder="1"/>
      <protection locked="0"/>
    </xf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5" fillId="0" borderId="1" xfId="3" applyFont="1" applyBorder="1" applyAlignment="1">
      <alignment horizontal="right" vertical="center" wrapText="1"/>
    </xf>
    <xf numFmtId="164" fontId="15" fillId="0" borderId="1" xfId="3" applyFont="1" applyBorder="1" applyAlignment="1">
      <alignment vertical="center" wrapText="1"/>
    </xf>
    <xf numFmtId="164" fontId="13" fillId="0" borderId="0" xfId="3" applyFont="1" applyBorder="1" applyAlignment="1">
      <alignment horizontal="right" vertical="center" wrapText="1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>
      <alignment horizontal="right" wrapText="1"/>
    </xf>
    <xf numFmtId="164" fontId="5" fillId="3" borderId="1" xfId="3" applyFont="1" applyFill="1" applyBorder="1" applyAlignment="1" applyProtection="1">
      <alignment horizontal="right" wrapText="1"/>
      <protection locked="0"/>
    </xf>
    <xf numFmtId="165" fontId="5" fillId="0" borderId="1" xfId="2" applyNumberFormat="1" applyFont="1" applyBorder="1" applyAlignment="1" applyProtection="1">
      <alignment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 applyProtection="1">
      <alignment vertical="center" wrapText="1"/>
      <protection locked="0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4" fontId="5" fillId="3" borderId="1" xfId="3" applyFont="1" applyFill="1" applyBorder="1" applyAlignment="1">
      <alignment horizontal="center"/>
    </xf>
    <xf numFmtId="164" fontId="5" fillId="0" borderId="1" xfId="3" applyFont="1" applyBorder="1"/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 applyAlignment="1"/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4" fontId="5" fillId="3" borderId="1" xfId="3" applyFont="1" applyFill="1" applyBorder="1" applyAlignment="1" applyProtection="1">
      <alignment horizontal="right" wrapText="1" readingOrder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0" fontId="5" fillId="0" borderId="1" xfId="2" applyFont="1" applyBorder="1" applyAlignment="1"/>
    <xf numFmtId="4" fontId="0" fillId="0" borderId="1" xfId="0" applyNumberFormat="1" applyFill="1" applyBorder="1"/>
    <xf numFmtId="43" fontId="0" fillId="0" borderId="1" xfId="1" applyFont="1" applyBorder="1"/>
    <xf numFmtId="164" fontId="5" fillId="3" borderId="1" xfId="3" applyFont="1" applyFill="1" applyBorder="1" applyAlignment="1">
      <alignment horizontal="right"/>
    </xf>
    <xf numFmtId="0" fontId="4" fillId="3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3" borderId="1" xfId="3" applyFont="1" applyFill="1" applyBorder="1" applyAlignment="1">
      <alignment vertical="center"/>
    </xf>
    <xf numFmtId="164" fontId="5" fillId="3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5" fillId="3" borderId="1" xfId="3" applyFont="1" applyFill="1" applyBorder="1" applyAlignment="1">
      <alignment wrapText="1"/>
    </xf>
    <xf numFmtId="164" fontId="4" fillId="3" borderId="1" xfId="3" applyFont="1" applyFill="1" applyBorder="1" applyAlignment="1">
      <alignment horizontal="right" wrapText="1"/>
    </xf>
    <xf numFmtId="164" fontId="5" fillId="3" borderId="1" xfId="3" applyFont="1" applyFill="1" applyBorder="1" applyAlignment="1"/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/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5" fillId="0" borderId="5" xfId="3" applyFont="1" applyBorder="1" applyAlignment="1">
      <alignment horizontal="right" vertical="center" wrapText="1"/>
    </xf>
    <xf numFmtId="164" fontId="15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166" fontId="5" fillId="0" borderId="0" xfId="2" applyNumberFormat="1" applyFont="1" applyAlignment="1"/>
    <xf numFmtId="0" fontId="16" fillId="3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5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850160</xdr:colOff>
      <xdr:row>115</xdr:row>
      <xdr:rowOff>56030</xdr:rowOff>
    </xdr:from>
    <xdr:to>
      <xdr:col>6</xdr:col>
      <xdr:colOff>705971</xdr:colOff>
      <xdr:row>126</xdr:row>
      <xdr:rowOff>134471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6355610" y="31145630"/>
          <a:ext cx="1951311" cy="1792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33618</xdr:colOff>
      <xdr:row>115</xdr:row>
      <xdr:rowOff>43946</xdr:rowOff>
    </xdr:from>
    <xdr:to>
      <xdr:col>16</xdr:col>
      <xdr:colOff>332791</xdr:colOff>
      <xdr:row>125</xdr:row>
      <xdr:rowOff>156882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0813677" y="31151475"/>
          <a:ext cx="2697232" cy="1659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31139345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6</xdr:col>
      <xdr:colOff>188819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918" y="0"/>
          <a:ext cx="2688851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42" zoomScale="85" zoomScaleNormal="85" workbookViewId="0">
      <selection activeCell="P128" sqref="P128"/>
    </sheetView>
  </sheetViews>
  <sheetFormatPr baseColWidth="10" defaultRowHeight="11.25" x14ac:dyDescent="0.2"/>
  <cols>
    <col min="1" max="1" width="32.42578125" style="9" customWidth="1"/>
    <col min="2" max="2" width="16.85546875" style="9" customWidth="1"/>
    <col min="3" max="3" width="17.5703125" style="29" customWidth="1"/>
    <col min="4" max="4" width="15.7109375" style="29" customWidth="1"/>
    <col min="5" max="8" width="15.7109375" style="9" customWidth="1"/>
    <col min="9" max="9" width="15.7109375" style="12" customWidth="1"/>
    <col min="10" max="10" width="15.7109375" style="9" customWidth="1"/>
    <col min="11" max="11" width="15.7109375" style="9" hidden="1" customWidth="1"/>
    <col min="12" max="12" width="12.28515625" style="9" hidden="1" customWidth="1"/>
    <col min="13" max="13" width="12.42578125" style="9" hidden="1" customWidth="1"/>
    <col min="14" max="14" width="12.5703125" style="9" hidden="1" customWidth="1"/>
    <col min="15" max="15" width="12.28515625" style="9" hidden="1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39" t="s">
        <v>0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</row>
    <row r="11" spans="1:17" ht="15" customHeight="1" x14ac:dyDescent="0.2">
      <c r="A11" s="140" t="s">
        <v>1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</row>
    <row r="12" spans="1:17" ht="22.5" customHeight="1" x14ac:dyDescent="0.2">
      <c r="A12" s="140">
        <v>2024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</row>
    <row r="13" spans="1:17" ht="15" customHeight="1" x14ac:dyDescent="0.25">
      <c r="A13" s="141" t="s">
        <v>2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</row>
    <row r="14" spans="1:17" ht="15" customHeight="1" x14ac:dyDescent="0.2">
      <c r="A14" s="18"/>
      <c r="B14" s="19"/>
      <c r="C14" s="20"/>
      <c r="D14" s="20"/>
      <c r="E14" s="21"/>
      <c r="F14" s="21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 x14ac:dyDescent="0.2">
      <c r="A15" s="26"/>
      <c r="B15" s="27"/>
      <c r="C15" s="28"/>
      <c r="E15" s="30"/>
      <c r="J15" s="31" t="s">
        <v>3</v>
      </c>
      <c r="K15" s="30"/>
      <c r="L15" s="30"/>
      <c r="M15" s="30"/>
      <c r="N15" s="30"/>
      <c r="O15" s="30"/>
      <c r="P15" s="32"/>
    </row>
    <row r="16" spans="1:17" x14ac:dyDescent="0.2">
      <c r="A16" s="33" t="s">
        <v>4</v>
      </c>
      <c r="B16" s="34" t="s">
        <v>5</v>
      </c>
      <c r="C16" s="35" t="s">
        <v>6</v>
      </c>
      <c r="D16" s="36" t="s">
        <v>7</v>
      </c>
      <c r="E16" s="36" t="s">
        <v>8</v>
      </c>
      <c r="F16" s="36" t="s">
        <v>9</v>
      </c>
      <c r="G16" s="36" t="s">
        <v>10</v>
      </c>
      <c r="H16" s="36" t="s">
        <v>11</v>
      </c>
      <c r="I16" s="37" t="s">
        <v>12</v>
      </c>
      <c r="J16" s="36" t="s">
        <v>13</v>
      </c>
      <c r="K16" s="36" t="s">
        <v>14</v>
      </c>
      <c r="L16" s="36" t="s">
        <v>15</v>
      </c>
      <c r="M16" s="36" t="s">
        <v>16</v>
      </c>
      <c r="N16" s="36" t="s">
        <v>17</v>
      </c>
      <c r="O16" s="36" t="s">
        <v>18</v>
      </c>
      <c r="P16" s="35" t="s">
        <v>19</v>
      </c>
      <c r="Q16" s="38"/>
    </row>
    <row r="17" spans="1:17" ht="24.95" customHeight="1" x14ac:dyDescent="0.2">
      <c r="A17" s="39" t="s">
        <v>20</v>
      </c>
      <c r="B17" s="40">
        <f t="shared" ref="B17:O17" si="0">+B18+B24+B34+B60</f>
        <v>476648753.14999998</v>
      </c>
      <c r="C17" s="40">
        <f t="shared" si="0"/>
        <v>476648753.14999998</v>
      </c>
      <c r="D17" s="40">
        <f t="shared" si="0"/>
        <v>32175784.880000003</v>
      </c>
      <c r="E17" s="40">
        <f>+E18+E24+E34+E60+E44</f>
        <v>28312217.900000002</v>
      </c>
      <c r="F17" s="40">
        <f t="shared" si="0"/>
        <v>30954240.090000004</v>
      </c>
      <c r="G17" s="40">
        <f t="shared" si="0"/>
        <v>29385549.810000002</v>
      </c>
      <c r="H17" s="40">
        <f t="shared" si="0"/>
        <v>30783997.389999997</v>
      </c>
      <c r="I17" s="41">
        <f t="shared" si="0"/>
        <v>30434761.710000005</v>
      </c>
      <c r="J17" s="40">
        <f t="shared" si="0"/>
        <v>31108929.41</v>
      </c>
      <c r="K17" s="40">
        <f t="shared" si="0"/>
        <v>0</v>
      </c>
      <c r="L17" s="40">
        <f t="shared" si="0"/>
        <v>0</v>
      </c>
      <c r="M17" s="40">
        <f t="shared" si="0"/>
        <v>0</v>
      </c>
      <c r="N17" s="40">
        <f t="shared" si="0"/>
        <v>0</v>
      </c>
      <c r="O17" s="40">
        <f t="shared" si="0"/>
        <v>0</v>
      </c>
      <c r="P17" s="40">
        <f>+P18+P24+P34+P60+P44</f>
        <v>213155481.19</v>
      </c>
      <c r="Q17" s="42"/>
    </row>
    <row r="18" spans="1:17" ht="24.95" customHeight="1" x14ac:dyDescent="0.2">
      <c r="A18" s="39" t="s">
        <v>21</v>
      </c>
      <c r="B18" s="43">
        <f>SUM(B19:B23)</f>
        <v>292605000</v>
      </c>
      <c r="C18" s="43">
        <f>SUM(C19:C23)</f>
        <v>292605000</v>
      </c>
      <c r="D18" s="43">
        <f>SUM(D19:D23)</f>
        <v>23388505.020000003</v>
      </c>
      <c r="E18" s="43">
        <f t="shared" ref="E18:O18" si="1">SUM(E19:E23)</f>
        <v>23017515.470000003</v>
      </c>
      <c r="F18" s="43">
        <f t="shared" si="1"/>
        <v>24398451.070000004</v>
      </c>
      <c r="G18" s="43">
        <f t="shared" si="1"/>
        <v>23521702.200000003</v>
      </c>
      <c r="H18" s="43">
        <f t="shared" si="1"/>
        <v>25215260.359999999</v>
      </c>
      <c r="I18" s="44">
        <f t="shared" si="1"/>
        <v>23322450.640000004</v>
      </c>
      <c r="J18" s="43">
        <f t="shared" si="1"/>
        <v>22844193.32</v>
      </c>
      <c r="K18" s="43">
        <f t="shared" si="1"/>
        <v>0</v>
      </c>
      <c r="L18" s="43">
        <f t="shared" si="1"/>
        <v>0</v>
      </c>
      <c r="M18" s="43">
        <f t="shared" si="1"/>
        <v>0</v>
      </c>
      <c r="N18" s="43">
        <f t="shared" si="1"/>
        <v>0</v>
      </c>
      <c r="O18" s="43">
        <f t="shared" si="1"/>
        <v>0</v>
      </c>
      <c r="P18" s="43">
        <f t="shared" ref="P18:P81" si="2">SUM(D18:O18)</f>
        <v>165708078.08000001</v>
      </c>
      <c r="Q18" s="42"/>
    </row>
    <row r="19" spans="1:17" ht="24.95" customHeight="1" x14ac:dyDescent="0.25">
      <c r="A19" s="45" t="s">
        <v>22</v>
      </c>
      <c r="B19" s="46">
        <v>217500000</v>
      </c>
      <c r="C19" s="46">
        <f>+B19</f>
        <v>217500000</v>
      </c>
      <c r="D19" s="47">
        <v>19480926.040000003</v>
      </c>
      <c r="E19" s="47">
        <v>18625213.830000002</v>
      </c>
      <c r="F19" s="47">
        <v>19657740.390000004</v>
      </c>
      <c r="G19" s="47">
        <v>18462700.23</v>
      </c>
      <c r="H19" s="47">
        <v>20160758.73</v>
      </c>
      <c r="I19" s="48">
        <v>17863351.600000001</v>
      </c>
      <c r="J19" s="49">
        <v>17942727.579999998</v>
      </c>
      <c r="K19" s="50"/>
      <c r="L19" s="50"/>
      <c r="M19" s="51"/>
      <c r="N19" s="51"/>
      <c r="O19" s="52"/>
      <c r="P19" s="47">
        <f t="shared" si="2"/>
        <v>132193418.40000002</v>
      </c>
      <c r="Q19" s="53"/>
    </row>
    <row r="20" spans="1:17" ht="24.95" customHeight="1" x14ac:dyDescent="0.25">
      <c r="A20" s="45" t="s">
        <v>23</v>
      </c>
      <c r="B20" s="46">
        <v>28000000</v>
      </c>
      <c r="C20" s="46">
        <f t="shared" ref="C20:C83" si="3">+B20</f>
        <v>28000000</v>
      </c>
      <c r="D20" s="47">
        <v>1374844</v>
      </c>
      <c r="E20" s="47">
        <v>1848897.52</v>
      </c>
      <c r="F20" s="47">
        <v>2187131</v>
      </c>
      <c r="G20" s="47">
        <v>2512916.5499999998</v>
      </c>
      <c r="H20" s="47">
        <v>2516362</v>
      </c>
      <c r="I20" s="54">
        <v>2943532.85</v>
      </c>
      <c r="J20" s="55">
        <v>2391984.5</v>
      </c>
      <c r="K20" s="55"/>
      <c r="L20" s="56"/>
      <c r="M20" s="55"/>
      <c r="N20" s="57"/>
      <c r="O20" s="58"/>
      <c r="P20" s="47">
        <f>SUM(D20:O20)</f>
        <v>15775668.42</v>
      </c>
      <c r="Q20" s="42"/>
    </row>
    <row r="21" spans="1:17" ht="24.95" customHeight="1" x14ac:dyDescent="0.2">
      <c r="A21" s="45" t="s">
        <v>24</v>
      </c>
      <c r="B21" s="59">
        <v>0</v>
      </c>
      <c r="C21" s="59">
        <f t="shared" si="3"/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1"/>
      <c r="J21" s="60"/>
      <c r="K21" s="60"/>
      <c r="L21" s="62"/>
      <c r="M21" s="61"/>
      <c r="N21" s="63"/>
      <c r="O21" s="59"/>
      <c r="P21" s="58">
        <f t="shared" si="2"/>
        <v>0</v>
      </c>
      <c r="Q21" s="42"/>
    </row>
    <row r="22" spans="1:17" ht="24.95" customHeight="1" x14ac:dyDescent="0.25">
      <c r="A22" s="45" t="s">
        <v>25</v>
      </c>
      <c r="B22" s="46">
        <v>16105000</v>
      </c>
      <c r="C22" s="46">
        <f t="shared" si="3"/>
        <v>16105000</v>
      </c>
      <c r="D22" s="64">
        <v>0</v>
      </c>
      <c r="E22" s="60">
        <v>0</v>
      </c>
      <c r="F22" s="60">
        <v>0</v>
      </c>
      <c r="G22" s="60">
        <v>0</v>
      </c>
      <c r="H22" s="47">
        <v>5000</v>
      </c>
      <c r="I22" s="65"/>
      <c r="J22" s="56"/>
      <c r="K22" s="66"/>
      <c r="L22" s="56"/>
      <c r="M22" s="56"/>
      <c r="N22" s="62"/>
      <c r="O22" s="64"/>
      <c r="P22" s="47">
        <f t="shared" si="2"/>
        <v>5000</v>
      </c>
      <c r="Q22" s="42"/>
    </row>
    <row r="23" spans="1:17" ht="24.95" customHeight="1" x14ac:dyDescent="0.25">
      <c r="A23" s="45" t="s">
        <v>26</v>
      </c>
      <c r="B23" s="46">
        <v>31000000</v>
      </c>
      <c r="C23" s="46">
        <f t="shared" si="3"/>
        <v>31000000</v>
      </c>
      <c r="D23" s="47">
        <v>2532734.9799999995</v>
      </c>
      <c r="E23" s="47">
        <v>2543404.12</v>
      </c>
      <c r="F23" s="47">
        <v>2553579.6800000002</v>
      </c>
      <c r="G23" s="47">
        <v>2546085.42</v>
      </c>
      <c r="H23" s="47">
        <v>2533139.63</v>
      </c>
      <c r="I23" s="67">
        <v>2515566.19</v>
      </c>
      <c r="J23" s="68">
        <v>2509481.2400000002</v>
      </c>
      <c r="K23" s="69"/>
      <c r="L23" s="61"/>
      <c r="M23" s="69"/>
      <c r="N23" s="69"/>
      <c r="O23" s="70"/>
      <c r="P23" s="47">
        <f t="shared" si="2"/>
        <v>17733991.259999998</v>
      </c>
      <c r="Q23" s="71"/>
    </row>
    <row r="24" spans="1:17" ht="24.95" customHeight="1" x14ac:dyDescent="0.2">
      <c r="A24" s="39" t="s">
        <v>27</v>
      </c>
      <c r="B24" s="43">
        <f>SUM(B25:B33)</f>
        <v>28249245.32</v>
      </c>
      <c r="C24" s="43">
        <f>SUM(C25:C33)</f>
        <v>28249245.32</v>
      </c>
      <c r="D24" s="43">
        <f>SUM(D25:D33)</f>
        <v>1351074.17</v>
      </c>
      <c r="E24" s="43">
        <f>SUM(E25:E33)</f>
        <v>741803.07000000007</v>
      </c>
      <c r="F24" s="43">
        <f t="shared" ref="F24:O24" si="4">SUM(F25:F33)</f>
        <v>789533.55</v>
      </c>
      <c r="G24" s="72">
        <f t="shared" si="4"/>
        <v>341560.94</v>
      </c>
      <c r="H24" s="72">
        <f t="shared" si="4"/>
        <v>589983.49</v>
      </c>
      <c r="I24" s="73">
        <f t="shared" si="4"/>
        <v>1120923.73</v>
      </c>
      <c r="J24" s="72">
        <f t="shared" si="4"/>
        <v>650806.31000000006</v>
      </c>
      <c r="K24" s="72">
        <f t="shared" si="4"/>
        <v>0</v>
      </c>
      <c r="L24" s="72">
        <f t="shared" si="4"/>
        <v>0</v>
      </c>
      <c r="M24" s="72">
        <f t="shared" si="4"/>
        <v>0</v>
      </c>
      <c r="N24" s="72">
        <f t="shared" si="4"/>
        <v>0</v>
      </c>
      <c r="O24" s="72">
        <f t="shared" si="4"/>
        <v>0</v>
      </c>
      <c r="P24" s="43">
        <f t="shared" si="2"/>
        <v>5585685.2599999998</v>
      </c>
      <c r="Q24" s="74"/>
    </row>
    <row r="25" spans="1:17" ht="24.95" customHeight="1" x14ac:dyDescent="0.25">
      <c r="A25" s="45" t="s">
        <v>28</v>
      </c>
      <c r="B25" s="46">
        <v>3420000</v>
      </c>
      <c r="C25" s="46">
        <f t="shared" si="3"/>
        <v>3420000</v>
      </c>
      <c r="D25" s="47">
        <v>114160.2</v>
      </c>
      <c r="E25" s="47">
        <v>262074.54</v>
      </c>
      <c r="F25" s="47">
        <v>266299.40999999997</v>
      </c>
      <c r="G25" s="47">
        <v>210042.7</v>
      </c>
      <c r="H25" s="47">
        <v>161983.63</v>
      </c>
      <c r="I25" s="48">
        <v>298004.46999999997</v>
      </c>
      <c r="J25" s="49">
        <v>278615.11</v>
      </c>
      <c r="K25" s="50"/>
      <c r="L25" s="50"/>
      <c r="M25" s="50"/>
      <c r="N25" s="50"/>
      <c r="O25" s="52"/>
      <c r="P25" s="47">
        <f t="shared" si="2"/>
        <v>1591180.0599999996</v>
      </c>
      <c r="Q25" s="75"/>
    </row>
    <row r="26" spans="1:17" ht="24.95" customHeight="1" x14ac:dyDescent="0.2">
      <c r="A26" s="45" t="s">
        <v>29</v>
      </c>
      <c r="B26" s="76">
        <v>0</v>
      </c>
      <c r="C26" s="59">
        <f t="shared" si="3"/>
        <v>0</v>
      </c>
      <c r="D26" s="77">
        <v>0</v>
      </c>
      <c r="E26" s="60">
        <v>0</v>
      </c>
      <c r="F26" s="60">
        <v>0</v>
      </c>
      <c r="G26" s="60">
        <v>0</v>
      </c>
      <c r="H26" s="60">
        <v>0</v>
      </c>
      <c r="I26" s="78"/>
      <c r="J26" s="50"/>
      <c r="K26" s="50"/>
      <c r="L26" s="50"/>
      <c r="M26" s="79"/>
      <c r="N26" s="50"/>
      <c r="O26" s="70"/>
      <c r="P26" s="58">
        <f t="shared" si="2"/>
        <v>0</v>
      </c>
      <c r="Q26" s="75"/>
    </row>
    <row r="27" spans="1:17" ht="24.95" customHeight="1" x14ac:dyDescent="0.2">
      <c r="A27" s="45" t="s">
        <v>30</v>
      </c>
      <c r="B27" s="59">
        <v>0</v>
      </c>
      <c r="C27" s="59">
        <f t="shared" si="3"/>
        <v>0</v>
      </c>
      <c r="D27" s="64">
        <v>0</v>
      </c>
      <c r="E27" s="60">
        <v>0</v>
      </c>
      <c r="F27" s="60">
        <v>0</v>
      </c>
      <c r="G27" s="60">
        <v>0</v>
      </c>
      <c r="H27" s="60">
        <v>0</v>
      </c>
      <c r="I27" s="80"/>
      <c r="J27" s="63"/>
      <c r="K27" s="81"/>
      <c r="L27" s="63"/>
      <c r="M27" s="63"/>
      <c r="N27" s="63"/>
      <c r="O27" s="52"/>
      <c r="P27" s="58">
        <f t="shared" si="2"/>
        <v>0</v>
      </c>
      <c r="Q27" s="75"/>
    </row>
    <row r="28" spans="1:17" ht="24.95" customHeight="1" x14ac:dyDescent="0.25">
      <c r="A28" s="45" t="s">
        <v>31</v>
      </c>
      <c r="B28" s="46">
        <v>66900</v>
      </c>
      <c r="C28" s="46">
        <f t="shared" si="3"/>
        <v>66900</v>
      </c>
      <c r="D28" s="47">
        <v>66900</v>
      </c>
      <c r="E28" s="47">
        <v>180</v>
      </c>
      <c r="F28" s="47">
        <v>180</v>
      </c>
      <c r="G28" s="60">
        <v>0</v>
      </c>
      <c r="H28" s="60">
        <v>0</v>
      </c>
      <c r="I28" s="78"/>
      <c r="J28" s="79">
        <v>60</v>
      </c>
      <c r="K28" s="50"/>
      <c r="L28" s="69"/>
      <c r="M28" s="50"/>
      <c r="N28" s="82"/>
      <c r="O28" s="52"/>
      <c r="P28" s="47">
        <f t="shared" si="2"/>
        <v>67320</v>
      </c>
      <c r="Q28" s="75"/>
    </row>
    <row r="29" spans="1:17" ht="24.95" customHeight="1" x14ac:dyDescent="0.2">
      <c r="A29" s="45" t="s">
        <v>32</v>
      </c>
      <c r="B29" s="59">
        <v>0</v>
      </c>
      <c r="C29" s="59">
        <f t="shared" si="3"/>
        <v>0</v>
      </c>
      <c r="D29" s="77">
        <v>0</v>
      </c>
      <c r="E29" s="60">
        <v>0</v>
      </c>
      <c r="F29" s="60">
        <v>0</v>
      </c>
      <c r="G29" s="60">
        <v>0</v>
      </c>
      <c r="H29" s="60">
        <v>0</v>
      </c>
      <c r="I29" s="48"/>
      <c r="J29" s="51"/>
      <c r="K29" s="50"/>
      <c r="L29" s="83"/>
      <c r="M29" s="69"/>
      <c r="N29" s="81"/>
      <c r="O29" s="84"/>
      <c r="P29" s="58">
        <f t="shared" si="2"/>
        <v>0</v>
      </c>
      <c r="Q29" s="75"/>
    </row>
    <row r="30" spans="1:17" ht="24.95" customHeight="1" x14ac:dyDescent="0.2">
      <c r="A30" s="45" t="s">
        <v>33</v>
      </c>
      <c r="B30" s="59">
        <v>0</v>
      </c>
      <c r="C30" s="59">
        <f t="shared" si="3"/>
        <v>0</v>
      </c>
      <c r="D30" s="59">
        <v>0</v>
      </c>
      <c r="E30" s="60">
        <v>0</v>
      </c>
      <c r="F30" s="60">
        <v>0</v>
      </c>
      <c r="G30" s="60">
        <v>0</v>
      </c>
      <c r="H30" s="60">
        <v>0</v>
      </c>
      <c r="I30" s="85"/>
      <c r="J30" s="86"/>
      <c r="K30" s="86"/>
      <c r="L30" s="86"/>
      <c r="M30" s="86"/>
      <c r="N30" s="86"/>
      <c r="O30" s="84"/>
      <c r="P30" s="58">
        <f t="shared" si="2"/>
        <v>0</v>
      </c>
      <c r="Q30" s="75"/>
    </row>
    <row r="31" spans="1:17" ht="24.95" customHeight="1" x14ac:dyDescent="0.25">
      <c r="A31" s="87" t="s">
        <v>34</v>
      </c>
      <c r="B31" s="46">
        <v>23891795.23</v>
      </c>
      <c r="C31" s="46">
        <f t="shared" si="3"/>
        <v>23891795.23</v>
      </c>
      <c r="D31" s="47">
        <v>775395.35</v>
      </c>
      <c r="E31" s="47">
        <v>28364</v>
      </c>
      <c r="F31" s="47">
        <v>172870</v>
      </c>
      <c r="G31" s="47">
        <v>37288</v>
      </c>
      <c r="H31" s="47">
        <v>36580</v>
      </c>
      <c r="I31" s="78">
        <f>400737.54+9440</f>
        <v>410177.54</v>
      </c>
      <c r="J31" s="79">
        <v>23600</v>
      </c>
      <c r="K31" s="50"/>
      <c r="L31" s="50"/>
      <c r="M31" s="50"/>
      <c r="N31" s="81"/>
      <c r="O31" s="70"/>
      <c r="P31" s="47">
        <f t="shared" si="2"/>
        <v>1484274.8900000001</v>
      </c>
      <c r="Q31" s="75"/>
    </row>
    <row r="32" spans="1:17" ht="24.95" customHeight="1" x14ac:dyDescent="0.25">
      <c r="A32" s="87" t="s">
        <v>35</v>
      </c>
      <c r="B32" s="46">
        <v>870550.09</v>
      </c>
      <c r="C32" s="46">
        <f t="shared" si="3"/>
        <v>870550.09</v>
      </c>
      <c r="D32" s="47">
        <v>394618.62</v>
      </c>
      <c r="E32" s="47">
        <v>448184.53</v>
      </c>
      <c r="F32" s="47">
        <v>350184.14</v>
      </c>
      <c r="G32" s="47">
        <v>94230.24</v>
      </c>
      <c r="H32" s="47">
        <v>391419.86</v>
      </c>
      <c r="I32" s="78">
        <f>372031.72+14160+26550</f>
        <v>412741.72</v>
      </c>
      <c r="J32" s="88">
        <v>348531.20000000001</v>
      </c>
      <c r="K32" s="50"/>
      <c r="L32" s="50"/>
      <c r="M32" s="50"/>
      <c r="N32" s="50"/>
      <c r="O32" s="70"/>
      <c r="P32" s="47">
        <f t="shared" si="2"/>
        <v>2439910.31</v>
      </c>
      <c r="Q32" s="75"/>
    </row>
    <row r="33" spans="1:17" ht="24.95" customHeight="1" x14ac:dyDescent="0.2">
      <c r="A33" s="87" t="s">
        <v>36</v>
      </c>
      <c r="B33" s="76">
        <v>0</v>
      </c>
      <c r="C33" s="59">
        <f t="shared" si="3"/>
        <v>0</v>
      </c>
      <c r="D33" s="77">
        <v>0</v>
      </c>
      <c r="E33" s="47">
        <v>3000</v>
      </c>
      <c r="F33" s="50"/>
      <c r="G33" s="60">
        <v>0</v>
      </c>
      <c r="H33" s="60">
        <v>0</v>
      </c>
      <c r="I33" s="78"/>
      <c r="J33" s="79"/>
      <c r="K33" s="50"/>
      <c r="L33" s="89"/>
      <c r="M33" s="81"/>
      <c r="N33" s="50"/>
      <c r="O33" s="70"/>
      <c r="P33" s="47">
        <f t="shared" si="2"/>
        <v>3000</v>
      </c>
      <c r="Q33" s="75"/>
    </row>
    <row r="34" spans="1:17" ht="24.95" customHeight="1" x14ac:dyDescent="0.2">
      <c r="A34" s="90" t="s">
        <v>37</v>
      </c>
      <c r="B34" s="43">
        <f>SUM(B35:B43)</f>
        <v>125166698.63</v>
      </c>
      <c r="C34" s="43">
        <f>SUM(C35:C43)</f>
        <v>125166698.63</v>
      </c>
      <c r="D34" s="43">
        <f>SUM(D35:D43)</f>
        <v>6950175.9699999997</v>
      </c>
      <c r="E34" s="43">
        <f>SUM(E35:E43)</f>
        <v>4157106.8599999994</v>
      </c>
      <c r="F34" s="43">
        <f t="shared" ref="F34:O34" si="5">SUM(F35:F43)</f>
        <v>3812765.47</v>
      </c>
      <c r="G34" s="72">
        <f t="shared" si="5"/>
        <v>5389654.6699999999</v>
      </c>
      <c r="H34" s="72">
        <f t="shared" si="5"/>
        <v>4769830.0600000005</v>
      </c>
      <c r="I34" s="73">
        <f t="shared" si="5"/>
        <v>4794144.1399999997</v>
      </c>
      <c r="J34" s="72">
        <f t="shared" si="5"/>
        <v>7233936.5199999996</v>
      </c>
      <c r="K34" s="72">
        <f t="shared" si="5"/>
        <v>0</v>
      </c>
      <c r="L34" s="72">
        <f t="shared" si="5"/>
        <v>0</v>
      </c>
      <c r="M34" s="72">
        <f t="shared" si="5"/>
        <v>0</v>
      </c>
      <c r="N34" s="72">
        <f t="shared" si="5"/>
        <v>0</v>
      </c>
      <c r="O34" s="72">
        <f t="shared" si="5"/>
        <v>0</v>
      </c>
      <c r="P34" s="43">
        <f t="shared" si="2"/>
        <v>37107613.689999998</v>
      </c>
      <c r="Q34" s="75"/>
    </row>
    <row r="35" spans="1:17" ht="24.95" customHeight="1" x14ac:dyDescent="0.25">
      <c r="A35" s="91" t="s">
        <v>38</v>
      </c>
      <c r="B35" s="46">
        <v>7285656.5800000001</v>
      </c>
      <c r="C35" s="46">
        <f t="shared" si="3"/>
        <v>7285656.5800000001</v>
      </c>
      <c r="D35" s="47">
        <v>485633.69999999995</v>
      </c>
      <c r="E35" s="92">
        <f>30286.88</f>
        <v>30286.880000000001</v>
      </c>
      <c r="F35" s="47">
        <v>265045.48</v>
      </c>
      <c r="G35" s="47">
        <v>700949.33999999973</v>
      </c>
      <c r="H35" s="93">
        <v>240945.01</v>
      </c>
      <c r="I35" s="94">
        <v>542516.88</v>
      </c>
      <c r="J35" s="93">
        <v>287508.7</v>
      </c>
      <c r="K35" s="50"/>
      <c r="L35" s="50"/>
      <c r="M35" s="50"/>
      <c r="N35" s="50"/>
      <c r="O35" s="70"/>
      <c r="P35" s="47">
        <f t="shared" si="2"/>
        <v>2552885.9899999998</v>
      </c>
      <c r="Q35" s="75"/>
    </row>
    <row r="36" spans="1:17" ht="24.95" customHeight="1" x14ac:dyDescent="0.25">
      <c r="A36" s="87" t="s">
        <v>39</v>
      </c>
      <c r="B36" s="46">
        <v>1499673.8</v>
      </c>
      <c r="C36" s="46">
        <f t="shared" si="3"/>
        <v>1499673.8</v>
      </c>
      <c r="D36" s="47">
        <v>0</v>
      </c>
      <c r="E36" s="60">
        <v>0</v>
      </c>
      <c r="F36" s="47">
        <v>103648.84</v>
      </c>
      <c r="G36" s="60">
        <v>0</v>
      </c>
      <c r="H36" s="60">
        <v>0</v>
      </c>
      <c r="I36" s="54"/>
      <c r="J36" s="93">
        <v>414595.36</v>
      </c>
      <c r="K36" s="50"/>
      <c r="L36" s="69"/>
      <c r="M36" s="55"/>
      <c r="N36" s="55"/>
      <c r="O36" s="58"/>
      <c r="P36" s="47">
        <f t="shared" si="2"/>
        <v>518244.19999999995</v>
      </c>
      <c r="Q36" s="75"/>
    </row>
    <row r="37" spans="1:17" ht="24.95" customHeight="1" x14ac:dyDescent="0.25">
      <c r="A37" s="91" t="s">
        <v>40</v>
      </c>
      <c r="B37" s="46">
        <v>0</v>
      </c>
      <c r="C37" s="46">
        <f t="shared" si="3"/>
        <v>0</v>
      </c>
      <c r="D37" s="47">
        <v>0</v>
      </c>
      <c r="E37" s="60">
        <v>0</v>
      </c>
      <c r="F37" s="60">
        <v>0</v>
      </c>
      <c r="G37" s="60">
        <v>0</v>
      </c>
      <c r="H37" s="60">
        <v>0</v>
      </c>
      <c r="I37" s="95"/>
      <c r="J37" s="62"/>
      <c r="K37" s="66"/>
      <c r="L37" s="55"/>
      <c r="M37" s="55"/>
      <c r="N37" s="50"/>
      <c r="O37" s="70"/>
      <c r="P37" s="47">
        <f t="shared" si="2"/>
        <v>0</v>
      </c>
      <c r="Q37" s="75"/>
    </row>
    <row r="38" spans="1:17" ht="24.95" customHeight="1" x14ac:dyDescent="0.25">
      <c r="A38" s="87" t="s">
        <v>41</v>
      </c>
      <c r="B38" s="46">
        <v>27996368.920000002</v>
      </c>
      <c r="C38" s="46">
        <f t="shared" si="3"/>
        <v>27996368.920000002</v>
      </c>
      <c r="D38" s="47">
        <v>2093037.25</v>
      </c>
      <c r="E38" s="47">
        <v>1923410.44</v>
      </c>
      <c r="F38" s="47">
        <v>405125.16</v>
      </c>
      <c r="G38" s="47">
        <f>217728.9+16758.59</f>
        <v>234487.49</v>
      </c>
      <c r="H38" s="93">
        <v>19944.189999999999</v>
      </c>
      <c r="I38" s="54">
        <v>1947568.1</v>
      </c>
      <c r="J38" s="55">
        <v>868177.75</v>
      </c>
      <c r="K38" s="66"/>
      <c r="L38" s="55"/>
      <c r="M38" s="55"/>
      <c r="N38" s="55"/>
      <c r="O38" s="58"/>
      <c r="P38" s="47">
        <f t="shared" si="2"/>
        <v>7491750.3800000008</v>
      </c>
      <c r="Q38" s="75"/>
    </row>
    <row r="39" spans="1:17" ht="24.95" customHeight="1" x14ac:dyDescent="0.25">
      <c r="A39" s="91" t="s">
        <v>42</v>
      </c>
      <c r="B39" s="46">
        <v>0</v>
      </c>
      <c r="C39" s="46">
        <f t="shared" si="3"/>
        <v>0</v>
      </c>
      <c r="D39" s="47">
        <v>0</v>
      </c>
      <c r="E39" s="60">
        <v>0</v>
      </c>
      <c r="F39" s="60">
        <v>0</v>
      </c>
      <c r="G39" s="60">
        <v>0</v>
      </c>
      <c r="H39" s="60">
        <v>0</v>
      </c>
      <c r="I39" s="54"/>
      <c r="J39" s="55"/>
      <c r="K39" s="66"/>
      <c r="L39" s="55"/>
      <c r="M39" s="55"/>
      <c r="N39" s="55"/>
      <c r="O39" s="58"/>
      <c r="P39" s="58">
        <f t="shared" si="2"/>
        <v>0</v>
      </c>
      <c r="Q39" s="75"/>
    </row>
    <row r="40" spans="1:17" ht="24.95" customHeight="1" x14ac:dyDescent="0.25">
      <c r="A40" s="87" t="s">
        <v>43</v>
      </c>
      <c r="B40" s="46">
        <v>5840369.6600000001</v>
      </c>
      <c r="C40" s="46">
        <f t="shared" si="3"/>
        <v>5840369.6600000001</v>
      </c>
      <c r="D40" s="47">
        <v>543657.72</v>
      </c>
      <c r="E40" s="92">
        <v>5444.77</v>
      </c>
      <c r="F40" s="47">
        <v>40894.729999999996</v>
      </c>
      <c r="G40" s="96">
        <v>360</v>
      </c>
      <c r="H40" s="97">
        <v>833539.92000000016</v>
      </c>
      <c r="I40" s="54">
        <v>26503.809999999998</v>
      </c>
      <c r="J40" s="55">
        <v>12048.31</v>
      </c>
      <c r="K40" s="66"/>
      <c r="L40" s="55"/>
      <c r="M40" s="55"/>
      <c r="N40" s="55"/>
      <c r="O40" s="58"/>
      <c r="P40" s="47">
        <f t="shared" si="2"/>
        <v>1462449.2600000002</v>
      </c>
      <c r="Q40" s="75"/>
    </row>
    <row r="41" spans="1:17" ht="24.95" customHeight="1" x14ac:dyDescent="0.25">
      <c r="A41" s="91" t="s">
        <v>44</v>
      </c>
      <c r="B41" s="46">
        <v>13251881.76</v>
      </c>
      <c r="C41" s="46">
        <f t="shared" si="3"/>
        <v>13251881.76</v>
      </c>
      <c r="D41" s="47">
        <v>1089070.3799999999</v>
      </c>
      <c r="E41" s="92">
        <v>875418.36</v>
      </c>
      <c r="F41" s="47">
        <v>601139.6</v>
      </c>
      <c r="G41" s="47">
        <v>1476453.88</v>
      </c>
      <c r="H41" s="47">
        <v>2136070.04</v>
      </c>
      <c r="I41" s="78">
        <v>124148.03</v>
      </c>
      <c r="J41" s="88">
        <v>2239256.8199999998</v>
      </c>
      <c r="K41" s="50"/>
      <c r="L41" s="50"/>
      <c r="M41" s="50"/>
      <c r="N41" s="50"/>
      <c r="O41" s="70"/>
      <c r="P41" s="47">
        <f t="shared" si="2"/>
        <v>8541557.1099999994</v>
      </c>
      <c r="Q41" s="75"/>
    </row>
    <row r="42" spans="1:17" ht="24.95" customHeight="1" x14ac:dyDescent="0.2">
      <c r="A42" s="87" t="s">
        <v>45</v>
      </c>
      <c r="B42" s="59"/>
      <c r="C42" s="59">
        <f t="shared" si="3"/>
        <v>0</v>
      </c>
      <c r="D42" s="98">
        <v>0</v>
      </c>
      <c r="E42" s="60">
        <v>0</v>
      </c>
      <c r="F42" s="60">
        <v>0</v>
      </c>
      <c r="G42" s="60">
        <v>0</v>
      </c>
      <c r="H42" s="60">
        <v>0</v>
      </c>
      <c r="I42" s="54"/>
      <c r="J42" s="55"/>
      <c r="K42" s="66"/>
      <c r="L42" s="55"/>
      <c r="M42" s="55"/>
      <c r="N42" s="55"/>
      <c r="O42" s="58"/>
      <c r="P42" s="58">
        <f t="shared" si="2"/>
        <v>0</v>
      </c>
      <c r="Q42" s="75"/>
    </row>
    <row r="43" spans="1:17" ht="24.95" customHeight="1" x14ac:dyDescent="0.25">
      <c r="A43" s="91" t="s">
        <v>46</v>
      </c>
      <c r="B43" s="46">
        <v>69292747.909999996</v>
      </c>
      <c r="C43" s="46">
        <f t="shared" si="3"/>
        <v>69292747.909999996</v>
      </c>
      <c r="D43" s="47">
        <v>2738776.92</v>
      </c>
      <c r="E43" s="92">
        <v>1322546.4099999999</v>
      </c>
      <c r="F43" s="47">
        <v>2396911.66</v>
      </c>
      <c r="G43" s="47">
        <v>2977403.96</v>
      </c>
      <c r="H43" s="47">
        <v>1539330.9</v>
      </c>
      <c r="I43" s="78">
        <f>4100975.42-1947568.1</f>
        <v>2153407.3199999998</v>
      </c>
      <c r="J43" s="58">
        <v>3412349.58</v>
      </c>
      <c r="K43" s="83"/>
      <c r="L43" s="83"/>
      <c r="M43" s="83"/>
      <c r="N43" s="55"/>
      <c r="O43" s="58"/>
      <c r="P43" s="47">
        <f t="shared" si="2"/>
        <v>16540726.75</v>
      </c>
      <c r="Q43" s="75"/>
    </row>
    <row r="44" spans="1:17" ht="24.95" customHeight="1" x14ac:dyDescent="0.2">
      <c r="A44" s="99" t="s">
        <v>47</v>
      </c>
      <c r="B44" s="72">
        <v>0</v>
      </c>
      <c r="C44" s="72">
        <f t="shared" si="3"/>
        <v>0</v>
      </c>
      <c r="D44" s="72">
        <v>0</v>
      </c>
      <c r="E44" s="43">
        <f>SUM(E45:E51)</f>
        <v>50000</v>
      </c>
      <c r="F44" s="60">
        <v>0</v>
      </c>
      <c r="G44" s="60">
        <v>0</v>
      </c>
      <c r="H44" s="60">
        <v>0</v>
      </c>
      <c r="I44" s="54"/>
      <c r="J44" s="55"/>
      <c r="K44" s="66"/>
      <c r="L44" s="55"/>
      <c r="M44" s="55"/>
      <c r="N44" s="55"/>
      <c r="O44" s="58"/>
      <c r="P44" s="43">
        <f t="shared" si="2"/>
        <v>50000</v>
      </c>
      <c r="Q44" s="75"/>
    </row>
    <row r="45" spans="1:17" ht="24.95" customHeight="1" x14ac:dyDescent="0.25">
      <c r="A45" s="91" t="s">
        <v>48</v>
      </c>
      <c r="B45" s="100">
        <v>0</v>
      </c>
      <c r="C45" s="59">
        <f t="shared" si="3"/>
        <v>0</v>
      </c>
      <c r="D45" s="98">
        <v>0</v>
      </c>
      <c r="E45" s="92">
        <v>50000</v>
      </c>
      <c r="F45" s="60">
        <v>0</v>
      </c>
      <c r="G45" s="60">
        <v>0</v>
      </c>
      <c r="H45" s="60">
        <v>0</v>
      </c>
      <c r="I45" s="54"/>
      <c r="J45" s="55"/>
      <c r="K45" s="66"/>
      <c r="L45" s="55"/>
      <c r="M45" s="55"/>
      <c r="N45" s="55"/>
      <c r="O45" s="58"/>
      <c r="P45" s="47">
        <f t="shared" si="2"/>
        <v>50000</v>
      </c>
      <c r="Q45" s="75"/>
    </row>
    <row r="46" spans="1:17" ht="24.95" customHeight="1" x14ac:dyDescent="0.2">
      <c r="A46" s="91" t="s">
        <v>49</v>
      </c>
      <c r="B46" s="100">
        <v>0</v>
      </c>
      <c r="C46" s="59">
        <f t="shared" si="3"/>
        <v>0</v>
      </c>
      <c r="D46" s="98">
        <v>0</v>
      </c>
      <c r="E46" s="60">
        <v>0</v>
      </c>
      <c r="F46" s="60">
        <v>0</v>
      </c>
      <c r="G46" s="60">
        <v>0</v>
      </c>
      <c r="H46" s="60">
        <v>0</v>
      </c>
      <c r="I46" s="54"/>
      <c r="J46" s="55"/>
      <c r="K46" s="66"/>
      <c r="L46" s="55"/>
      <c r="M46" s="55"/>
      <c r="N46" s="55"/>
      <c r="O46" s="58"/>
      <c r="P46" s="58">
        <f t="shared" si="2"/>
        <v>0</v>
      </c>
      <c r="Q46" s="75"/>
    </row>
    <row r="47" spans="1:17" ht="24.95" customHeight="1" x14ac:dyDescent="0.2">
      <c r="A47" s="91" t="s">
        <v>50</v>
      </c>
      <c r="B47" s="100">
        <v>0</v>
      </c>
      <c r="C47" s="59">
        <f t="shared" si="3"/>
        <v>0</v>
      </c>
      <c r="D47" s="98">
        <v>0</v>
      </c>
      <c r="E47" s="60">
        <v>0</v>
      </c>
      <c r="F47" s="60">
        <v>0</v>
      </c>
      <c r="G47" s="60">
        <v>0</v>
      </c>
      <c r="H47" s="60">
        <v>0</v>
      </c>
      <c r="I47" s="54"/>
      <c r="J47" s="55"/>
      <c r="K47" s="66"/>
      <c r="L47" s="55"/>
      <c r="M47" s="55"/>
      <c r="N47" s="55"/>
      <c r="O47" s="58"/>
      <c r="P47" s="58">
        <f t="shared" si="2"/>
        <v>0</v>
      </c>
      <c r="Q47" s="75"/>
    </row>
    <row r="48" spans="1:17" ht="24.95" customHeight="1" x14ac:dyDescent="0.2">
      <c r="A48" s="91" t="s">
        <v>51</v>
      </c>
      <c r="B48" s="76">
        <v>0</v>
      </c>
      <c r="C48" s="59">
        <f t="shared" si="3"/>
        <v>0</v>
      </c>
      <c r="D48" s="98">
        <v>0</v>
      </c>
      <c r="E48" s="60">
        <v>0</v>
      </c>
      <c r="F48" s="60">
        <v>0</v>
      </c>
      <c r="G48" s="60">
        <v>0</v>
      </c>
      <c r="H48" s="60">
        <v>0</v>
      </c>
      <c r="I48" s="54"/>
      <c r="J48" s="55"/>
      <c r="K48" s="66"/>
      <c r="L48" s="55"/>
      <c r="M48" s="55"/>
      <c r="N48" s="55"/>
      <c r="O48" s="58"/>
      <c r="P48" s="58">
        <f t="shared" si="2"/>
        <v>0</v>
      </c>
      <c r="Q48" s="75"/>
    </row>
    <row r="49" spans="1:17" ht="24.95" customHeight="1" x14ac:dyDescent="0.2">
      <c r="A49" s="91" t="s">
        <v>52</v>
      </c>
      <c r="B49" s="100">
        <v>0</v>
      </c>
      <c r="C49" s="59">
        <f t="shared" si="3"/>
        <v>0</v>
      </c>
      <c r="D49" s="98">
        <v>0</v>
      </c>
      <c r="E49" s="60">
        <v>0</v>
      </c>
      <c r="F49" s="60">
        <v>0</v>
      </c>
      <c r="G49" s="60">
        <v>0</v>
      </c>
      <c r="H49" s="60">
        <v>0</v>
      </c>
      <c r="I49" s="54"/>
      <c r="J49" s="55"/>
      <c r="K49" s="66"/>
      <c r="L49" s="55"/>
      <c r="M49" s="55"/>
      <c r="N49" s="55"/>
      <c r="O49" s="58"/>
      <c r="P49" s="58">
        <f t="shared" si="2"/>
        <v>0</v>
      </c>
      <c r="Q49" s="75"/>
    </row>
    <row r="50" spans="1:17" ht="24.95" customHeight="1" x14ac:dyDescent="0.2">
      <c r="A50" s="91" t="s">
        <v>53</v>
      </c>
      <c r="B50" s="100">
        <v>0</v>
      </c>
      <c r="C50" s="59">
        <f t="shared" si="3"/>
        <v>0</v>
      </c>
      <c r="D50" s="98">
        <v>0</v>
      </c>
      <c r="E50" s="60">
        <v>0</v>
      </c>
      <c r="F50" s="60">
        <v>0</v>
      </c>
      <c r="G50" s="60">
        <v>0</v>
      </c>
      <c r="H50" s="60">
        <v>0</v>
      </c>
      <c r="I50" s="54"/>
      <c r="J50" s="55"/>
      <c r="K50" s="66"/>
      <c r="L50" s="55"/>
      <c r="M50" s="55"/>
      <c r="N50" s="55"/>
      <c r="O50" s="58"/>
      <c r="P50" s="58">
        <f t="shared" si="2"/>
        <v>0</v>
      </c>
      <c r="Q50" s="75"/>
    </row>
    <row r="51" spans="1:17" ht="24.95" customHeight="1" x14ac:dyDescent="0.2">
      <c r="A51" s="91" t="s">
        <v>54</v>
      </c>
      <c r="B51" s="76">
        <v>0</v>
      </c>
      <c r="C51" s="59">
        <f t="shared" si="3"/>
        <v>0</v>
      </c>
      <c r="D51" s="98">
        <v>0</v>
      </c>
      <c r="E51" s="60">
        <v>0</v>
      </c>
      <c r="F51" s="60">
        <v>0</v>
      </c>
      <c r="G51" s="60">
        <v>0</v>
      </c>
      <c r="H51" s="60">
        <v>0</v>
      </c>
      <c r="I51" s="54"/>
      <c r="J51" s="55"/>
      <c r="K51" s="66"/>
      <c r="L51" s="55"/>
      <c r="M51" s="55"/>
      <c r="N51" s="55"/>
      <c r="O51" s="58"/>
      <c r="P51" s="58">
        <f t="shared" si="2"/>
        <v>0</v>
      </c>
      <c r="Q51" s="75"/>
    </row>
    <row r="52" spans="1:17" ht="24.95" customHeight="1" x14ac:dyDescent="0.2">
      <c r="A52" s="99" t="s">
        <v>55</v>
      </c>
      <c r="B52" s="101">
        <v>0</v>
      </c>
      <c r="C52" s="59">
        <f t="shared" si="3"/>
        <v>0</v>
      </c>
      <c r="D52" s="98">
        <v>0</v>
      </c>
      <c r="E52" s="60">
        <v>0</v>
      </c>
      <c r="F52" s="60">
        <v>0</v>
      </c>
      <c r="G52" s="60">
        <v>0</v>
      </c>
      <c r="H52" s="60">
        <v>0</v>
      </c>
      <c r="I52" s="54"/>
      <c r="J52" s="55"/>
      <c r="K52" s="66"/>
      <c r="L52" s="55"/>
      <c r="M52" s="55"/>
      <c r="N52" s="55"/>
      <c r="O52" s="58"/>
      <c r="P52" s="58">
        <f t="shared" si="2"/>
        <v>0</v>
      </c>
      <c r="Q52" s="75"/>
    </row>
    <row r="53" spans="1:17" ht="24.95" customHeight="1" x14ac:dyDescent="0.2">
      <c r="A53" s="91" t="s">
        <v>56</v>
      </c>
      <c r="B53" s="100">
        <v>0</v>
      </c>
      <c r="C53" s="59">
        <f t="shared" si="3"/>
        <v>0</v>
      </c>
      <c r="D53" s="98">
        <v>0</v>
      </c>
      <c r="E53" s="60">
        <v>0</v>
      </c>
      <c r="F53" s="60">
        <v>0</v>
      </c>
      <c r="G53" s="60">
        <v>0</v>
      </c>
      <c r="H53" s="60">
        <v>0</v>
      </c>
      <c r="I53" s="54"/>
      <c r="J53" s="55"/>
      <c r="K53" s="66"/>
      <c r="L53" s="55"/>
      <c r="M53" s="55"/>
      <c r="N53" s="55"/>
      <c r="O53" s="58"/>
      <c r="P53" s="58">
        <f t="shared" si="2"/>
        <v>0</v>
      </c>
      <c r="Q53" s="75"/>
    </row>
    <row r="54" spans="1:17" ht="24.95" customHeight="1" x14ac:dyDescent="0.2">
      <c r="A54" s="91" t="s">
        <v>57</v>
      </c>
      <c r="B54" s="100">
        <v>0</v>
      </c>
      <c r="C54" s="59">
        <f t="shared" si="3"/>
        <v>0</v>
      </c>
      <c r="D54" s="98">
        <v>0</v>
      </c>
      <c r="E54" s="60">
        <v>0</v>
      </c>
      <c r="F54" s="60">
        <v>0</v>
      </c>
      <c r="G54" s="60">
        <v>0</v>
      </c>
      <c r="H54" s="60">
        <v>0</v>
      </c>
      <c r="I54" s="54"/>
      <c r="J54" s="55"/>
      <c r="K54" s="66"/>
      <c r="L54" s="55"/>
      <c r="M54" s="55"/>
      <c r="N54" s="55"/>
      <c r="O54" s="58"/>
      <c r="P54" s="58">
        <f t="shared" si="2"/>
        <v>0</v>
      </c>
      <c r="Q54" s="75"/>
    </row>
    <row r="55" spans="1:17" ht="24.95" customHeight="1" x14ac:dyDescent="0.2">
      <c r="A55" s="91" t="s">
        <v>58</v>
      </c>
      <c r="B55" s="100">
        <v>0</v>
      </c>
      <c r="C55" s="59">
        <f t="shared" si="3"/>
        <v>0</v>
      </c>
      <c r="D55" s="98">
        <v>0</v>
      </c>
      <c r="E55" s="60">
        <v>0</v>
      </c>
      <c r="F55" s="60">
        <v>0</v>
      </c>
      <c r="G55" s="60">
        <v>0</v>
      </c>
      <c r="H55" s="60">
        <v>0</v>
      </c>
      <c r="I55" s="54"/>
      <c r="J55" s="55"/>
      <c r="K55" s="66"/>
      <c r="L55" s="55"/>
      <c r="M55" s="55"/>
      <c r="N55" s="55"/>
      <c r="O55" s="58"/>
      <c r="P55" s="58">
        <f t="shared" si="2"/>
        <v>0</v>
      </c>
      <c r="Q55" s="75"/>
    </row>
    <row r="56" spans="1:17" ht="24.95" customHeight="1" x14ac:dyDescent="0.2">
      <c r="A56" s="91" t="s">
        <v>59</v>
      </c>
      <c r="B56" s="100">
        <v>0</v>
      </c>
      <c r="C56" s="59">
        <f t="shared" si="3"/>
        <v>0</v>
      </c>
      <c r="D56" s="98">
        <v>0</v>
      </c>
      <c r="E56" s="60">
        <v>0</v>
      </c>
      <c r="F56" s="60">
        <v>0</v>
      </c>
      <c r="G56" s="60">
        <v>0</v>
      </c>
      <c r="H56" s="60">
        <v>0</v>
      </c>
      <c r="I56" s="54"/>
      <c r="J56" s="55"/>
      <c r="K56" s="66"/>
      <c r="L56" s="55"/>
      <c r="M56" s="55"/>
      <c r="N56" s="55"/>
      <c r="O56" s="58"/>
      <c r="P56" s="58">
        <f t="shared" si="2"/>
        <v>0</v>
      </c>
      <c r="Q56" s="75"/>
    </row>
    <row r="57" spans="1:17" ht="24.95" customHeight="1" x14ac:dyDescent="0.2">
      <c r="A57" s="91" t="s">
        <v>60</v>
      </c>
      <c r="B57" s="100">
        <v>0</v>
      </c>
      <c r="C57" s="59">
        <f t="shared" si="3"/>
        <v>0</v>
      </c>
      <c r="D57" s="98">
        <v>0</v>
      </c>
      <c r="E57" s="60">
        <v>0</v>
      </c>
      <c r="F57" s="60">
        <v>0</v>
      </c>
      <c r="G57" s="60">
        <v>0</v>
      </c>
      <c r="H57" s="60">
        <v>0</v>
      </c>
      <c r="I57" s="54"/>
      <c r="J57" s="55"/>
      <c r="K57" s="66"/>
      <c r="L57" s="55"/>
      <c r="M57" s="55"/>
      <c r="N57" s="55"/>
      <c r="O57" s="58"/>
      <c r="P57" s="58">
        <f t="shared" si="2"/>
        <v>0</v>
      </c>
      <c r="Q57" s="75"/>
    </row>
    <row r="58" spans="1:17" ht="24.95" customHeight="1" x14ac:dyDescent="0.2">
      <c r="A58" s="91" t="s">
        <v>61</v>
      </c>
      <c r="B58" s="100">
        <v>0</v>
      </c>
      <c r="C58" s="59">
        <f t="shared" si="3"/>
        <v>0</v>
      </c>
      <c r="D58" s="98">
        <v>0</v>
      </c>
      <c r="E58" s="60">
        <v>0</v>
      </c>
      <c r="F58" s="60">
        <v>0</v>
      </c>
      <c r="G58" s="60">
        <v>0</v>
      </c>
      <c r="H58" s="60">
        <v>0</v>
      </c>
      <c r="I58" s="54"/>
      <c r="J58" s="55"/>
      <c r="K58" s="66"/>
      <c r="L58" s="55"/>
      <c r="M58" s="55"/>
      <c r="N58" s="55"/>
      <c r="O58" s="58"/>
      <c r="P58" s="58">
        <f t="shared" si="2"/>
        <v>0</v>
      </c>
      <c r="Q58" s="75"/>
    </row>
    <row r="59" spans="1:17" ht="24.95" customHeight="1" x14ac:dyDescent="0.2">
      <c r="A59" s="91" t="s">
        <v>62</v>
      </c>
      <c r="B59" s="100">
        <v>0</v>
      </c>
      <c r="C59" s="59">
        <f t="shared" si="3"/>
        <v>0</v>
      </c>
      <c r="D59" s="64">
        <v>0</v>
      </c>
      <c r="E59" s="60">
        <v>0</v>
      </c>
      <c r="F59" s="60">
        <v>0</v>
      </c>
      <c r="G59" s="60">
        <v>0</v>
      </c>
      <c r="H59" s="60">
        <v>0</v>
      </c>
      <c r="I59" s="102"/>
      <c r="J59" s="57"/>
      <c r="K59" s="57"/>
      <c r="L59" s="57"/>
      <c r="M59" s="57"/>
      <c r="N59" s="57"/>
      <c r="O59" s="98"/>
      <c r="P59" s="58">
        <f t="shared" si="2"/>
        <v>0</v>
      </c>
      <c r="Q59" s="75"/>
    </row>
    <row r="60" spans="1:17" ht="24.95" customHeight="1" x14ac:dyDescent="0.2">
      <c r="A60" s="99" t="s">
        <v>63</v>
      </c>
      <c r="B60" s="43">
        <f>SUM(B61:B69)</f>
        <v>30627809.199999999</v>
      </c>
      <c r="C60" s="43">
        <f>SUM(C61:C69)</f>
        <v>30627809.199999999</v>
      </c>
      <c r="D60" s="43">
        <f>SUM(D61:D69)</f>
        <v>486029.72000000003</v>
      </c>
      <c r="E60" s="43">
        <f t="shared" ref="E60:M60" si="6">SUM(E61:E69)</f>
        <v>345792.5</v>
      </c>
      <c r="F60" s="43">
        <f t="shared" si="6"/>
        <v>1953490</v>
      </c>
      <c r="G60" s="72">
        <f t="shared" si="6"/>
        <v>132632</v>
      </c>
      <c r="H60" s="72">
        <f t="shared" si="6"/>
        <v>208923.47999999998</v>
      </c>
      <c r="I60" s="73">
        <f t="shared" si="6"/>
        <v>1197243.2</v>
      </c>
      <c r="J60" s="72">
        <f t="shared" si="6"/>
        <v>379993.26</v>
      </c>
      <c r="K60" s="72">
        <f t="shared" si="6"/>
        <v>0</v>
      </c>
      <c r="L60" s="72">
        <f t="shared" si="6"/>
        <v>0</v>
      </c>
      <c r="M60" s="72">
        <f t="shared" si="6"/>
        <v>0</v>
      </c>
      <c r="N60" s="55"/>
      <c r="O60" s="58"/>
      <c r="P60" s="43">
        <f t="shared" si="2"/>
        <v>4704104.1599999992</v>
      </c>
      <c r="Q60" s="75"/>
    </row>
    <row r="61" spans="1:17" ht="24.95" customHeight="1" x14ac:dyDescent="0.25">
      <c r="A61" s="91" t="s">
        <v>64</v>
      </c>
      <c r="B61" s="46">
        <v>10850827.52</v>
      </c>
      <c r="C61" s="46">
        <f t="shared" si="3"/>
        <v>10850827.52</v>
      </c>
      <c r="D61" s="47">
        <v>171837.02000000002</v>
      </c>
      <c r="E61" s="47">
        <v>7840.5</v>
      </c>
      <c r="F61" s="60">
        <v>0</v>
      </c>
      <c r="G61" s="60">
        <v>0</v>
      </c>
      <c r="H61" s="60">
        <v>0</v>
      </c>
      <c r="I61" s="48">
        <v>597213.19999999995</v>
      </c>
      <c r="J61" s="93">
        <v>379993.26</v>
      </c>
      <c r="K61" s="103"/>
      <c r="L61" s="66"/>
      <c r="M61" s="55"/>
      <c r="N61" s="55"/>
      <c r="O61" s="98"/>
      <c r="P61" s="58">
        <f t="shared" si="2"/>
        <v>1156883.98</v>
      </c>
      <c r="Q61" s="75"/>
    </row>
    <row r="62" spans="1:17" ht="24.95" customHeight="1" x14ac:dyDescent="0.2">
      <c r="A62" s="91" t="s">
        <v>65</v>
      </c>
      <c r="B62" s="100">
        <v>0</v>
      </c>
      <c r="C62" s="59">
        <f t="shared" si="3"/>
        <v>0</v>
      </c>
      <c r="D62" s="60">
        <v>0</v>
      </c>
      <c r="E62" s="60">
        <v>0</v>
      </c>
      <c r="F62" s="60">
        <v>0</v>
      </c>
      <c r="G62" s="47">
        <v>132632</v>
      </c>
      <c r="H62" s="60">
        <v>0</v>
      </c>
      <c r="I62" s="54"/>
      <c r="J62" s="55"/>
      <c r="K62" s="66"/>
      <c r="L62" s="55"/>
      <c r="M62" s="55"/>
      <c r="N62" s="55"/>
      <c r="O62" s="58"/>
      <c r="P62" s="58">
        <f t="shared" si="2"/>
        <v>132632</v>
      </c>
      <c r="Q62" s="75"/>
    </row>
    <row r="63" spans="1:17" ht="24.95" customHeight="1" x14ac:dyDescent="0.25">
      <c r="A63" s="91" t="s">
        <v>66</v>
      </c>
      <c r="B63" s="46">
        <v>19571981.68</v>
      </c>
      <c r="C63" s="46">
        <f t="shared" si="3"/>
        <v>19571981.68</v>
      </c>
      <c r="D63" s="47">
        <v>314192.7</v>
      </c>
      <c r="E63" s="60">
        <v>0</v>
      </c>
      <c r="F63" s="104">
        <v>1953490</v>
      </c>
      <c r="G63" s="60">
        <v>0</v>
      </c>
      <c r="H63" s="47">
        <v>208923.47999999998</v>
      </c>
      <c r="I63" s="54">
        <v>600030</v>
      </c>
      <c r="J63" s="55"/>
      <c r="K63" s="66"/>
      <c r="L63" s="55"/>
      <c r="M63" s="55"/>
      <c r="N63" s="55"/>
      <c r="O63" s="58"/>
      <c r="P63" s="58">
        <f t="shared" si="2"/>
        <v>3076636.18</v>
      </c>
      <c r="Q63" s="75"/>
    </row>
    <row r="64" spans="1:17" ht="24.95" customHeight="1" x14ac:dyDescent="0.25">
      <c r="A64" s="91" t="s">
        <v>67</v>
      </c>
      <c r="B64" s="46">
        <v>190000</v>
      </c>
      <c r="C64" s="46">
        <f t="shared" si="3"/>
        <v>190000</v>
      </c>
      <c r="D64" s="98">
        <v>0</v>
      </c>
      <c r="E64" s="60">
        <v>0</v>
      </c>
      <c r="F64" s="60">
        <v>0</v>
      </c>
      <c r="G64" s="60">
        <v>0</v>
      </c>
      <c r="H64" s="60">
        <v>0</v>
      </c>
      <c r="I64" s="54"/>
      <c r="J64" s="55"/>
      <c r="K64" s="66"/>
      <c r="L64" s="55"/>
      <c r="M64" s="55"/>
      <c r="N64" s="55"/>
      <c r="O64" s="58"/>
      <c r="P64" s="58">
        <f t="shared" si="2"/>
        <v>0</v>
      </c>
      <c r="Q64" s="75"/>
    </row>
    <row r="65" spans="1:17" ht="24.95" customHeight="1" x14ac:dyDescent="0.25">
      <c r="A65" s="91" t="s">
        <v>68</v>
      </c>
      <c r="B65" s="46">
        <v>15000</v>
      </c>
      <c r="C65" s="46">
        <f t="shared" si="3"/>
        <v>15000</v>
      </c>
      <c r="D65" s="98">
        <v>0</v>
      </c>
      <c r="E65" s="60">
        <v>0</v>
      </c>
      <c r="F65" s="60">
        <v>0</v>
      </c>
      <c r="G65" s="60">
        <v>0</v>
      </c>
      <c r="H65" s="60">
        <v>0</v>
      </c>
      <c r="I65" s="54"/>
      <c r="J65" s="55"/>
      <c r="K65" s="66"/>
      <c r="L65" s="55"/>
      <c r="M65" s="55"/>
      <c r="N65" s="55"/>
      <c r="O65" s="58"/>
      <c r="P65" s="58">
        <f t="shared" si="2"/>
        <v>0</v>
      </c>
      <c r="Q65" s="75"/>
    </row>
    <row r="66" spans="1:17" ht="24.95" customHeight="1" x14ac:dyDescent="0.2">
      <c r="A66" s="91" t="s">
        <v>69</v>
      </c>
      <c r="B66" s="100">
        <v>0</v>
      </c>
      <c r="C66" s="59">
        <f t="shared" si="3"/>
        <v>0</v>
      </c>
      <c r="D66" s="98">
        <v>0</v>
      </c>
      <c r="E66" s="60">
        <v>0</v>
      </c>
      <c r="F66" s="60">
        <v>0</v>
      </c>
      <c r="G66" s="60">
        <v>0</v>
      </c>
      <c r="H66" s="60">
        <v>0</v>
      </c>
      <c r="I66" s="54"/>
      <c r="J66" s="55"/>
      <c r="K66" s="66"/>
      <c r="L66" s="55"/>
      <c r="M66" s="55"/>
      <c r="N66" s="55"/>
      <c r="O66" s="58"/>
      <c r="P66" s="58">
        <f t="shared" si="2"/>
        <v>0</v>
      </c>
      <c r="Q66" s="75"/>
    </row>
    <row r="67" spans="1:17" ht="24.95" customHeight="1" x14ac:dyDescent="0.2">
      <c r="A67" s="91" t="s">
        <v>70</v>
      </c>
      <c r="B67" s="100">
        <v>0</v>
      </c>
      <c r="C67" s="59">
        <f t="shared" si="3"/>
        <v>0</v>
      </c>
      <c r="D67" s="98">
        <v>0</v>
      </c>
      <c r="E67" s="60">
        <v>0</v>
      </c>
      <c r="F67" s="60">
        <v>0</v>
      </c>
      <c r="G67" s="60">
        <v>0</v>
      </c>
      <c r="H67" s="60">
        <v>0</v>
      </c>
      <c r="I67" s="54"/>
      <c r="J67" s="55"/>
      <c r="K67" s="66"/>
      <c r="L67" s="55"/>
      <c r="M67" s="55"/>
      <c r="N67" s="55"/>
      <c r="O67" s="58"/>
      <c r="P67" s="58">
        <f t="shared" si="2"/>
        <v>0</v>
      </c>
      <c r="Q67" s="75"/>
    </row>
    <row r="68" spans="1:17" ht="24.95" customHeight="1" x14ac:dyDescent="0.2">
      <c r="A68" s="91" t="s">
        <v>71</v>
      </c>
      <c r="B68" s="100">
        <v>0</v>
      </c>
      <c r="C68" s="59">
        <f t="shared" si="3"/>
        <v>0</v>
      </c>
      <c r="D68" s="98">
        <v>0</v>
      </c>
      <c r="E68" s="47">
        <v>337952</v>
      </c>
      <c r="F68" s="60">
        <v>0</v>
      </c>
      <c r="G68" s="60">
        <v>0</v>
      </c>
      <c r="H68" s="60">
        <v>0</v>
      </c>
      <c r="I68" s="54"/>
      <c r="J68" s="55"/>
      <c r="K68" s="66"/>
      <c r="L68" s="55"/>
      <c r="M68" s="55"/>
      <c r="N68" s="55"/>
      <c r="O68" s="58"/>
      <c r="P68" s="58">
        <f t="shared" si="2"/>
        <v>337952</v>
      </c>
      <c r="Q68" s="75"/>
    </row>
    <row r="69" spans="1:17" ht="24.95" customHeight="1" x14ac:dyDescent="0.2">
      <c r="A69" s="91" t="s">
        <v>72</v>
      </c>
      <c r="B69" s="100">
        <v>0</v>
      </c>
      <c r="C69" s="59">
        <f t="shared" si="3"/>
        <v>0</v>
      </c>
      <c r="D69" s="98">
        <v>0</v>
      </c>
      <c r="E69" s="60">
        <v>0</v>
      </c>
      <c r="F69" s="60">
        <v>0</v>
      </c>
      <c r="G69" s="60">
        <v>0</v>
      </c>
      <c r="H69" s="60">
        <v>0</v>
      </c>
      <c r="I69" s="54"/>
      <c r="J69" s="55"/>
      <c r="K69" s="66"/>
      <c r="L69" s="55"/>
      <c r="M69" s="55"/>
      <c r="N69" s="55"/>
      <c r="O69" s="58"/>
      <c r="P69" s="58">
        <f t="shared" si="2"/>
        <v>0</v>
      </c>
      <c r="Q69" s="75"/>
    </row>
    <row r="70" spans="1:17" ht="24.95" customHeight="1" x14ac:dyDescent="0.2">
      <c r="A70" s="99" t="s">
        <v>73</v>
      </c>
      <c r="B70" s="101">
        <v>0</v>
      </c>
      <c r="C70" s="59">
        <f t="shared" si="3"/>
        <v>0</v>
      </c>
      <c r="D70" s="98">
        <v>0</v>
      </c>
      <c r="E70" s="60">
        <v>0</v>
      </c>
      <c r="F70" s="60">
        <v>0</v>
      </c>
      <c r="G70" s="60">
        <v>0</v>
      </c>
      <c r="H70" s="60">
        <v>0</v>
      </c>
      <c r="I70" s="54"/>
      <c r="J70" s="55"/>
      <c r="K70" s="66"/>
      <c r="L70" s="55"/>
      <c r="M70" s="55"/>
      <c r="N70" s="55"/>
      <c r="O70" s="58"/>
      <c r="P70" s="58">
        <f t="shared" si="2"/>
        <v>0</v>
      </c>
      <c r="Q70" s="75"/>
    </row>
    <row r="71" spans="1:17" ht="24.95" customHeight="1" x14ac:dyDescent="0.2">
      <c r="A71" s="91" t="s">
        <v>74</v>
      </c>
      <c r="B71" s="76">
        <v>0</v>
      </c>
      <c r="C71" s="59">
        <f t="shared" si="3"/>
        <v>0</v>
      </c>
      <c r="D71" s="98">
        <v>0</v>
      </c>
      <c r="E71" s="60">
        <v>0</v>
      </c>
      <c r="F71" s="60">
        <v>0</v>
      </c>
      <c r="G71" s="60">
        <v>0</v>
      </c>
      <c r="H71" s="60">
        <v>0</v>
      </c>
      <c r="I71" s="54"/>
      <c r="J71" s="55"/>
      <c r="K71" s="66"/>
      <c r="L71" s="55"/>
      <c r="M71" s="55"/>
      <c r="N71" s="55"/>
      <c r="O71" s="58"/>
      <c r="P71" s="58">
        <f t="shared" si="2"/>
        <v>0</v>
      </c>
      <c r="Q71" s="75"/>
    </row>
    <row r="72" spans="1:17" ht="24.95" customHeight="1" x14ac:dyDescent="0.2">
      <c r="A72" s="91" t="s">
        <v>75</v>
      </c>
      <c r="B72" s="100">
        <v>0</v>
      </c>
      <c r="C72" s="59">
        <f t="shared" si="3"/>
        <v>0</v>
      </c>
      <c r="D72" s="98">
        <v>0</v>
      </c>
      <c r="E72" s="60">
        <v>0</v>
      </c>
      <c r="F72" s="60">
        <v>0</v>
      </c>
      <c r="G72" s="60">
        <v>0</v>
      </c>
      <c r="H72" s="60">
        <v>0</v>
      </c>
      <c r="I72" s="54"/>
      <c r="J72" s="55"/>
      <c r="K72" s="66"/>
      <c r="L72" s="55"/>
      <c r="M72" s="55"/>
      <c r="N72" s="55"/>
      <c r="O72" s="58"/>
      <c r="P72" s="58">
        <f t="shared" si="2"/>
        <v>0</v>
      </c>
      <c r="Q72" s="75"/>
    </row>
    <row r="73" spans="1:17" ht="24.95" customHeight="1" x14ac:dyDescent="0.2">
      <c r="A73" s="91" t="s">
        <v>76</v>
      </c>
      <c r="B73" s="100">
        <v>0</v>
      </c>
      <c r="C73" s="59">
        <f t="shared" si="3"/>
        <v>0</v>
      </c>
      <c r="D73" s="98">
        <v>0</v>
      </c>
      <c r="E73" s="60">
        <v>0</v>
      </c>
      <c r="F73" s="60">
        <v>0</v>
      </c>
      <c r="G73" s="60">
        <v>0</v>
      </c>
      <c r="H73" s="60">
        <v>0</v>
      </c>
      <c r="I73" s="54"/>
      <c r="J73" s="55"/>
      <c r="K73" s="66"/>
      <c r="L73" s="55"/>
      <c r="M73" s="55"/>
      <c r="N73" s="55"/>
      <c r="O73" s="58"/>
      <c r="P73" s="58">
        <f t="shared" si="2"/>
        <v>0</v>
      </c>
      <c r="Q73" s="75"/>
    </row>
    <row r="74" spans="1:17" ht="24.95" customHeight="1" x14ac:dyDescent="0.2">
      <c r="A74" s="91" t="s">
        <v>77</v>
      </c>
      <c r="B74" s="100">
        <v>0</v>
      </c>
      <c r="C74" s="59">
        <f t="shared" si="3"/>
        <v>0</v>
      </c>
      <c r="D74" s="98">
        <v>0</v>
      </c>
      <c r="E74" s="60">
        <v>0</v>
      </c>
      <c r="F74" s="60">
        <v>0</v>
      </c>
      <c r="G74" s="60">
        <v>0</v>
      </c>
      <c r="H74" s="60">
        <v>0</v>
      </c>
      <c r="I74" s="54"/>
      <c r="J74" s="55"/>
      <c r="K74" s="66"/>
      <c r="L74" s="55"/>
      <c r="M74" s="55"/>
      <c r="N74" s="55"/>
      <c r="O74" s="58"/>
      <c r="P74" s="58">
        <f t="shared" si="2"/>
        <v>0</v>
      </c>
      <c r="Q74" s="75"/>
    </row>
    <row r="75" spans="1:17" ht="24.95" customHeight="1" x14ac:dyDescent="0.2">
      <c r="A75" s="99" t="s">
        <v>78</v>
      </c>
      <c r="B75" s="101">
        <v>0</v>
      </c>
      <c r="C75" s="59">
        <f t="shared" si="3"/>
        <v>0</v>
      </c>
      <c r="D75" s="98">
        <v>0</v>
      </c>
      <c r="E75" s="60">
        <v>0</v>
      </c>
      <c r="F75" s="60">
        <v>0</v>
      </c>
      <c r="G75" s="60">
        <v>0</v>
      </c>
      <c r="H75" s="60">
        <v>0</v>
      </c>
      <c r="I75" s="54"/>
      <c r="J75" s="55"/>
      <c r="K75" s="66"/>
      <c r="L75" s="55"/>
      <c r="M75" s="55"/>
      <c r="N75" s="55"/>
      <c r="O75" s="58"/>
      <c r="P75" s="58">
        <f t="shared" si="2"/>
        <v>0</v>
      </c>
      <c r="Q75" s="75"/>
    </row>
    <row r="76" spans="1:17" ht="24.95" customHeight="1" x14ac:dyDescent="0.2">
      <c r="A76" s="91" t="s">
        <v>79</v>
      </c>
      <c r="B76" s="100">
        <v>0</v>
      </c>
      <c r="C76" s="59">
        <f t="shared" si="3"/>
        <v>0</v>
      </c>
      <c r="D76" s="98">
        <v>0</v>
      </c>
      <c r="E76" s="60">
        <v>0</v>
      </c>
      <c r="F76" s="60">
        <v>0</v>
      </c>
      <c r="G76" s="60">
        <v>0</v>
      </c>
      <c r="H76" s="60">
        <v>0</v>
      </c>
      <c r="I76" s="54"/>
      <c r="J76" s="55"/>
      <c r="K76" s="66"/>
      <c r="L76" s="55"/>
      <c r="M76" s="55"/>
      <c r="N76" s="55"/>
      <c r="O76" s="58"/>
      <c r="P76" s="58">
        <f t="shared" si="2"/>
        <v>0</v>
      </c>
      <c r="Q76" s="75"/>
    </row>
    <row r="77" spans="1:17" ht="24.95" customHeight="1" x14ac:dyDescent="0.2">
      <c r="A77" s="91" t="s">
        <v>80</v>
      </c>
      <c r="B77" s="100">
        <v>0</v>
      </c>
      <c r="C77" s="59">
        <f t="shared" si="3"/>
        <v>0</v>
      </c>
      <c r="D77" s="98">
        <v>0</v>
      </c>
      <c r="E77" s="60">
        <v>0</v>
      </c>
      <c r="F77" s="60">
        <v>0</v>
      </c>
      <c r="G77" s="60">
        <v>0</v>
      </c>
      <c r="H77" s="60">
        <v>0</v>
      </c>
      <c r="I77" s="54"/>
      <c r="J77" s="55"/>
      <c r="K77" s="66"/>
      <c r="L77" s="55"/>
      <c r="M77" s="55"/>
      <c r="N77" s="55"/>
      <c r="O77" s="58"/>
      <c r="P77" s="58">
        <f t="shared" si="2"/>
        <v>0</v>
      </c>
      <c r="Q77" s="75"/>
    </row>
    <row r="78" spans="1:17" ht="24.95" customHeight="1" x14ac:dyDescent="0.2">
      <c r="A78" s="99" t="s">
        <v>81</v>
      </c>
      <c r="B78" s="101">
        <v>0</v>
      </c>
      <c r="C78" s="59">
        <f t="shared" si="3"/>
        <v>0</v>
      </c>
      <c r="D78" s="98">
        <v>0</v>
      </c>
      <c r="E78" s="60">
        <v>0</v>
      </c>
      <c r="F78" s="60">
        <v>0</v>
      </c>
      <c r="G78" s="60">
        <v>0</v>
      </c>
      <c r="H78" s="60">
        <v>0</v>
      </c>
      <c r="I78" s="54"/>
      <c r="J78" s="55"/>
      <c r="K78" s="66"/>
      <c r="L78" s="55"/>
      <c r="M78" s="55"/>
      <c r="N78" s="55"/>
      <c r="O78" s="58"/>
      <c r="P78" s="58">
        <f t="shared" si="2"/>
        <v>0</v>
      </c>
      <c r="Q78" s="75"/>
    </row>
    <row r="79" spans="1:17" ht="20.25" customHeight="1" x14ac:dyDescent="0.2">
      <c r="A79" s="91" t="s">
        <v>82</v>
      </c>
      <c r="B79" s="100">
        <v>0</v>
      </c>
      <c r="C79" s="59">
        <f t="shared" si="3"/>
        <v>0</v>
      </c>
      <c r="D79" s="98">
        <v>0</v>
      </c>
      <c r="E79" s="60">
        <v>0</v>
      </c>
      <c r="F79" s="60">
        <v>0</v>
      </c>
      <c r="G79" s="60">
        <v>0</v>
      </c>
      <c r="H79" s="60">
        <v>0</v>
      </c>
      <c r="I79" s="54"/>
      <c r="J79" s="55"/>
      <c r="K79" s="66"/>
      <c r="L79" s="55"/>
      <c r="M79" s="55"/>
      <c r="N79" s="55"/>
      <c r="O79" s="58"/>
      <c r="P79" s="58">
        <f t="shared" si="2"/>
        <v>0</v>
      </c>
      <c r="Q79" s="75"/>
    </row>
    <row r="80" spans="1:17" ht="21" customHeight="1" x14ac:dyDescent="0.2">
      <c r="A80" s="91" t="s">
        <v>83</v>
      </c>
      <c r="B80" s="100">
        <v>0</v>
      </c>
      <c r="C80" s="59">
        <f t="shared" si="3"/>
        <v>0</v>
      </c>
      <c r="D80" s="98">
        <v>0</v>
      </c>
      <c r="E80" s="60">
        <v>0</v>
      </c>
      <c r="F80" s="60">
        <v>0</v>
      </c>
      <c r="G80" s="60">
        <v>0</v>
      </c>
      <c r="H80" s="60">
        <v>0</v>
      </c>
      <c r="I80" s="105"/>
      <c r="J80" s="82"/>
      <c r="K80" s="103"/>
      <c r="L80" s="82"/>
      <c r="M80" s="82"/>
      <c r="N80" s="82"/>
      <c r="O80" s="98"/>
      <c r="P80" s="58">
        <f t="shared" si="2"/>
        <v>0</v>
      </c>
      <c r="Q80" s="75"/>
    </row>
    <row r="81" spans="1:17" ht="13.5" customHeight="1" x14ac:dyDescent="0.2">
      <c r="A81" s="91" t="s">
        <v>84</v>
      </c>
      <c r="B81" s="76">
        <v>0</v>
      </c>
      <c r="C81" s="59">
        <f t="shared" si="3"/>
        <v>0</v>
      </c>
      <c r="D81" s="77">
        <v>0</v>
      </c>
      <c r="E81" s="60">
        <v>0</v>
      </c>
      <c r="F81" s="60">
        <v>0</v>
      </c>
      <c r="G81" s="60">
        <v>0</v>
      </c>
      <c r="H81" s="60">
        <v>0</v>
      </c>
      <c r="I81" s="78"/>
      <c r="J81" s="79"/>
      <c r="K81" s="50"/>
      <c r="L81" s="50"/>
      <c r="M81" s="50"/>
      <c r="N81" s="50"/>
      <c r="O81" s="70"/>
      <c r="P81" s="58">
        <f t="shared" si="2"/>
        <v>0</v>
      </c>
      <c r="Q81" s="75"/>
    </row>
    <row r="82" spans="1:17" ht="24.95" customHeight="1" x14ac:dyDescent="0.2">
      <c r="A82" s="99" t="s">
        <v>85</v>
      </c>
      <c r="B82" s="106">
        <v>0</v>
      </c>
      <c r="C82" s="59">
        <f t="shared" si="3"/>
        <v>0</v>
      </c>
      <c r="D82" s="98">
        <v>0</v>
      </c>
      <c r="E82" s="60">
        <v>0</v>
      </c>
      <c r="F82" s="60">
        <v>0</v>
      </c>
      <c r="G82" s="60">
        <v>0</v>
      </c>
      <c r="H82" s="60">
        <v>0</v>
      </c>
      <c r="I82" s="107"/>
      <c r="J82" s="82"/>
      <c r="K82" s="108"/>
      <c r="L82" s="82"/>
      <c r="M82" s="108"/>
      <c r="N82" s="108"/>
      <c r="O82" s="98"/>
      <c r="P82" s="58">
        <f t="shared" ref="P82:P93" si="7">SUM(D82:O82)</f>
        <v>0</v>
      </c>
      <c r="Q82" s="75"/>
    </row>
    <row r="83" spans="1:17" ht="15" customHeight="1" x14ac:dyDescent="0.2">
      <c r="A83" s="91"/>
      <c r="B83" s="100">
        <v>0</v>
      </c>
      <c r="C83" s="59">
        <f t="shared" si="3"/>
        <v>0</v>
      </c>
      <c r="D83" s="98">
        <v>0</v>
      </c>
      <c r="E83" s="60">
        <v>0</v>
      </c>
      <c r="F83" s="60">
        <v>0</v>
      </c>
      <c r="G83" s="60">
        <v>0</v>
      </c>
      <c r="H83" s="60">
        <v>0</v>
      </c>
      <c r="I83" s="105"/>
      <c r="J83" s="82"/>
      <c r="K83" s="103"/>
      <c r="L83" s="82"/>
      <c r="M83" s="82"/>
      <c r="N83" s="82"/>
      <c r="O83" s="98"/>
      <c r="P83" s="58">
        <f t="shared" si="7"/>
        <v>0</v>
      </c>
      <c r="Q83" s="75"/>
    </row>
    <row r="84" spans="1:17" ht="24.95" customHeight="1" x14ac:dyDescent="0.2">
      <c r="A84" s="99" t="s">
        <v>86</v>
      </c>
      <c r="B84" s="101">
        <v>0</v>
      </c>
      <c r="C84" s="59">
        <f t="shared" ref="C84:C93" si="8">+B84</f>
        <v>0</v>
      </c>
      <c r="D84" s="98">
        <v>0</v>
      </c>
      <c r="E84" s="60">
        <v>0</v>
      </c>
      <c r="F84" s="60">
        <v>0</v>
      </c>
      <c r="G84" s="60">
        <v>0</v>
      </c>
      <c r="H84" s="60">
        <v>0</v>
      </c>
      <c r="I84" s="54"/>
      <c r="J84" s="66"/>
      <c r="K84" s="66"/>
      <c r="L84" s="66"/>
      <c r="M84" s="66"/>
      <c r="N84" s="109"/>
      <c r="O84" s="100"/>
      <c r="P84" s="58">
        <f t="shared" si="7"/>
        <v>0</v>
      </c>
      <c r="Q84" s="75"/>
    </row>
    <row r="85" spans="1:17" ht="24.95" customHeight="1" x14ac:dyDescent="0.2">
      <c r="A85" s="110" t="s">
        <v>87</v>
      </c>
      <c r="B85" s="101">
        <v>0</v>
      </c>
      <c r="C85" s="59">
        <f t="shared" si="8"/>
        <v>0</v>
      </c>
      <c r="D85" s="98">
        <v>0</v>
      </c>
      <c r="E85" s="60">
        <v>0</v>
      </c>
      <c r="F85" s="60">
        <v>0</v>
      </c>
      <c r="G85" s="60">
        <v>0</v>
      </c>
      <c r="H85" s="60">
        <v>0</v>
      </c>
      <c r="I85" s="54"/>
      <c r="J85" s="55"/>
      <c r="K85" s="66"/>
      <c r="L85" s="55"/>
      <c r="M85" s="55"/>
      <c r="N85" s="55"/>
      <c r="O85" s="58"/>
      <c r="P85" s="58">
        <f t="shared" si="7"/>
        <v>0</v>
      </c>
      <c r="Q85" s="75"/>
    </row>
    <row r="86" spans="1:17" ht="24.95" customHeight="1" x14ac:dyDescent="0.2">
      <c r="A86" s="111" t="s">
        <v>88</v>
      </c>
      <c r="B86" s="100">
        <v>0</v>
      </c>
      <c r="C86" s="59">
        <f t="shared" si="8"/>
        <v>0</v>
      </c>
      <c r="D86" s="98">
        <v>0</v>
      </c>
      <c r="E86" s="60">
        <v>0</v>
      </c>
      <c r="F86" s="60">
        <v>0</v>
      </c>
      <c r="G86" s="60">
        <v>0</v>
      </c>
      <c r="H86" s="60">
        <v>0</v>
      </c>
      <c r="I86" s="54"/>
      <c r="J86" s="55"/>
      <c r="K86" s="66"/>
      <c r="L86" s="55"/>
      <c r="M86" s="55"/>
      <c r="N86" s="55"/>
      <c r="O86" s="58"/>
      <c r="P86" s="58">
        <f t="shared" si="7"/>
        <v>0</v>
      </c>
      <c r="Q86" s="75"/>
    </row>
    <row r="87" spans="1:17" ht="24.95" customHeight="1" x14ac:dyDescent="0.2">
      <c r="A87" s="91" t="s">
        <v>89</v>
      </c>
      <c r="B87" s="76">
        <v>0</v>
      </c>
      <c r="C87" s="59">
        <f t="shared" si="8"/>
        <v>0</v>
      </c>
      <c r="D87" s="98">
        <v>0</v>
      </c>
      <c r="E87" s="60">
        <v>0</v>
      </c>
      <c r="F87" s="60">
        <v>0</v>
      </c>
      <c r="G87" s="60">
        <v>0</v>
      </c>
      <c r="H87" s="60">
        <v>0</v>
      </c>
      <c r="I87" s="54"/>
      <c r="J87" s="55"/>
      <c r="K87" s="66"/>
      <c r="L87" s="55"/>
      <c r="M87" s="55"/>
      <c r="N87" s="55"/>
      <c r="O87" s="58"/>
      <c r="P87" s="58">
        <f t="shared" si="7"/>
        <v>0</v>
      </c>
      <c r="Q87" s="75"/>
    </row>
    <row r="88" spans="1:17" ht="24.95" customHeight="1" x14ac:dyDescent="0.2">
      <c r="A88" s="90" t="s">
        <v>90</v>
      </c>
      <c r="B88" s="112">
        <v>0</v>
      </c>
      <c r="C88" s="59">
        <f t="shared" si="8"/>
        <v>0</v>
      </c>
      <c r="D88" s="98">
        <v>0</v>
      </c>
      <c r="E88" s="60">
        <v>0</v>
      </c>
      <c r="F88" s="60">
        <v>0</v>
      </c>
      <c r="G88" s="60">
        <v>0</v>
      </c>
      <c r="H88" s="60">
        <v>0</v>
      </c>
      <c r="I88" s="54"/>
      <c r="J88" s="55"/>
      <c r="K88" s="66"/>
      <c r="L88" s="55"/>
      <c r="M88" s="55"/>
      <c r="N88" s="55"/>
      <c r="O88" s="58"/>
      <c r="P88" s="58">
        <f t="shared" si="7"/>
        <v>0</v>
      </c>
      <c r="Q88" s="75"/>
    </row>
    <row r="89" spans="1:17" ht="24.95" customHeight="1" x14ac:dyDescent="0.2">
      <c r="A89" s="87" t="s">
        <v>91</v>
      </c>
      <c r="B89" s="59">
        <v>0</v>
      </c>
      <c r="C89" s="59">
        <f t="shared" si="8"/>
        <v>0</v>
      </c>
      <c r="D89" s="98">
        <v>0</v>
      </c>
      <c r="E89" s="60">
        <v>0</v>
      </c>
      <c r="F89" s="60">
        <v>0</v>
      </c>
      <c r="G89" s="60">
        <v>0</v>
      </c>
      <c r="H89" s="60">
        <v>0</v>
      </c>
      <c r="I89" s="54"/>
      <c r="J89" s="55"/>
      <c r="K89" s="66"/>
      <c r="L89" s="55"/>
      <c r="M89" s="55"/>
      <c r="N89" s="55"/>
      <c r="O89" s="58"/>
      <c r="P89" s="58">
        <f t="shared" si="7"/>
        <v>0</v>
      </c>
      <c r="Q89" s="75"/>
    </row>
    <row r="90" spans="1:17" ht="24.95" customHeight="1" x14ac:dyDescent="0.2">
      <c r="A90" s="87" t="s">
        <v>92</v>
      </c>
      <c r="B90" s="59">
        <v>0</v>
      </c>
      <c r="C90" s="59">
        <f t="shared" si="8"/>
        <v>0</v>
      </c>
      <c r="D90" s="98">
        <v>0</v>
      </c>
      <c r="E90" s="60">
        <v>0</v>
      </c>
      <c r="F90" s="60">
        <v>0</v>
      </c>
      <c r="G90" s="60">
        <v>0</v>
      </c>
      <c r="H90" s="60">
        <v>0</v>
      </c>
      <c r="I90" s="54"/>
      <c r="J90" s="55"/>
      <c r="K90" s="66"/>
      <c r="L90" s="55"/>
      <c r="M90" s="55"/>
      <c r="N90" s="55"/>
      <c r="O90" s="58"/>
      <c r="P90" s="58">
        <f t="shared" si="7"/>
        <v>0</v>
      </c>
      <c r="Q90" s="75"/>
    </row>
    <row r="91" spans="1:17" ht="24.95" customHeight="1" x14ac:dyDescent="0.2">
      <c r="A91" s="90" t="s">
        <v>93</v>
      </c>
      <c r="B91" s="112">
        <v>0</v>
      </c>
      <c r="C91" s="59">
        <f t="shared" si="8"/>
        <v>0</v>
      </c>
      <c r="D91" s="98">
        <v>0</v>
      </c>
      <c r="E91" s="60">
        <v>0</v>
      </c>
      <c r="F91" s="60">
        <v>0</v>
      </c>
      <c r="G91" s="60">
        <v>0</v>
      </c>
      <c r="H91" s="60">
        <v>0</v>
      </c>
      <c r="I91" s="54"/>
      <c r="J91" s="55"/>
      <c r="K91" s="66"/>
      <c r="L91" s="55"/>
      <c r="M91" s="55"/>
      <c r="N91" s="55"/>
      <c r="O91" s="58"/>
      <c r="P91" s="58">
        <f t="shared" si="7"/>
        <v>0</v>
      </c>
      <c r="Q91" s="75"/>
    </row>
    <row r="92" spans="1:17" ht="24.95" customHeight="1" x14ac:dyDescent="0.2">
      <c r="A92" s="87" t="s">
        <v>94</v>
      </c>
      <c r="B92" s="59">
        <v>0</v>
      </c>
      <c r="C92" s="59">
        <f t="shared" si="8"/>
        <v>0</v>
      </c>
      <c r="D92" s="98">
        <v>0</v>
      </c>
      <c r="E92" s="60">
        <v>0</v>
      </c>
      <c r="F92" s="60">
        <v>0</v>
      </c>
      <c r="G92" s="60">
        <v>0</v>
      </c>
      <c r="H92" s="60">
        <v>0</v>
      </c>
      <c r="I92" s="105"/>
      <c r="J92" s="82"/>
      <c r="K92" s="103"/>
      <c r="L92" s="82"/>
      <c r="M92" s="82"/>
      <c r="N92" s="82"/>
      <c r="O92" s="98"/>
      <c r="P92" s="58">
        <f t="shared" si="7"/>
        <v>0</v>
      </c>
      <c r="Q92" s="75"/>
    </row>
    <row r="93" spans="1:17" ht="24.95" customHeight="1" x14ac:dyDescent="0.2">
      <c r="A93" s="90" t="s">
        <v>95</v>
      </c>
      <c r="B93" s="59">
        <v>0</v>
      </c>
      <c r="C93" s="59">
        <f t="shared" si="8"/>
        <v>0</v>
      </c>
      <c r="D93" s="98">
        <v>0</v>
      </c>
      <c r="E93" s="60">
        <v>0</v>
      </c>
      <c r="F93" s="60">
        <v>0</v>
      </c>
      <c r="G93" s="60">
        <v>0</v>
      </c>
      <c r="H93" s="60">
        <v>0</v>
      </c>
      <c r="I93" s="113"/>
      <c r="J93" s="55"/>
      <c r="K93" s="114"/>
      <c r="L93" s="55"/>
      <c r="M93" s="55"/>
      <c r="N93" s="114"/>
      <c r="O93" s="58"/>
      <c r="P93" s="58">
        <f t="shared" si="7"/>
        <v>0</v>
      </c>
      <c r="Q93" s="75"/>
    </row>
    <row r="94" spans="1:17" ht="24.95" customHeight="1" x14ac:dyDescent="0.2">
      <c r="A94" s="115" t="s">
        <v>96</v>
      </c>
      <c r="B94" s="116">
        <f>+B18+B24+B34+B60</f>
        <v>476648753.14999998</v>
      </c>
      <c r="C94" s="116">
        <f t="shared" ref="C94:O94" si="9">+C18+C24+C34+C60</f>
        <v>476648753.14999998</v>
      </c>
      <c r="D94" s="116">
        <f t="shared" si="9"/>
        <v>32175784.880000003</v>
      </c>
      <c r="E94" s="116">
        <f>+E18+E24+E34+E60+E44</f>
        <v>28312217.900000002</v>
      </c>
      <c r="F94" s="116">
        <f t="shared" si="9"/>
        <v>30954240.090000004</v>
      </c>
      <c r="G94" s="116">
        <f t="shared" si="9"/>
        <v>29385549.810000002</v>
      </c>
      <c r="H94" s="116">
        <f t="shared" si="9"/>
        <v>30783997.389999997</v>
      </c>
      <c r="I94" s="117">
        <f t="shared" si="9"/>
        <v>30434761.710000005</v>
      </c>
      <c r="J94" s="116">
        <f t="shared" si="9"/>
        <v>31108929.41</v>
      </c>
      <c r="K94" s="116">
        <f t="shared" si="9"/>
        <v>0</v>
      </c>
      <c r="L94" s="116">
        <f t="shared" si="9"/>
        <v>0</v>
      </c>
      <c r="M94" s="116">
        <f t="shared" si="9"/>
        <v>0</v>
      </c>
      <c r="N94" s="116">
        <f t="shared" si="9"/>
        <v>0</v>
      </c>
      <c r="O94" s="116">
        <f t="shared" si="9"/>
        <v>0</v>
      </c>
      <c r="P94" s="116">
        <f>+P18+P24+P34+P60+P44</f>
        <v>213155481.19</v>
      </c>
      <c r="Q94" s="75"/>
    </row>
    <row r="95" spans="1:17" ht="37.5" customHeight="1" x14ac:dyDescent="0.2">
      <c r="A95" s="118" t="s">
        <v>97</v>
      </c>
      <c r="B95" s="118"/>
      <c r="C95" s="119"/>
      <c r="D95" s="119"/>
      <c r="E95" s="120"/>
      <c r="F95" s="120"/>
      <c r="G95" s="121"/>
      <c r="H95" s="120"/>
      <c r="I95" s="122"/>
      <c r="J95" s="120"/>
      <c r="K95" s="119"/>
      <c r="L95" s="120"/>
      <c r="M95" s="119"/>
      <c r="N95" s="120"/>
      <c r="O95" s="120"/>
    </row>
    <row r="96" spans="1:17" ht="22.5" x14ac:dyDescent="0.2">
      <c r="A96" s="123" t="s">
        <v>98</v>
      </c>
    </row>
    <row r="98" spans="1:1" ht="15" x14ac:dyDescent="0.25">
      <c r="A98" s="124" t="s">
        <v>99</v>
      </c>
    </row>
    <row r="99" spans="1:1" ht="15" x14ac:dyDescent="0.25">
      <c r="A99" s="125" t="s">
        <v>100</v>
      </c>
    </row>
    <row r="100" spans="1:1" ht="15" x14ac:dyDescent="0.25">
      <c r="A100" s="125" t="s">
        <v>101</v>
      </c>
    </row>
    <row r="101" spans="1:1" ht="15" x14ac:dyDescent="0.25">
      <c r="A101" s="125" t="s">
        <v>102</v>
      </c>
    </row>
    <row r="102" spans="1:1" ht="15" x14ac:dyDescent="0.25">
      <c r="A102" s="125" t="s">
        <v>103</v>
      </c>
    </row>
    <row r="103" spans="1:1" ht="15" x14ac:dyDescent="0.25">
      <c r="A103" s="125" t="s">
        <v>104</v>
      </c>
    </row>
    <row r="104" spans="1:1" ht="15" x14ac:dyDescent="0.25">
      <c r="A104" s="125"/>
    </row>
    <row r="105" spans="1:1" ht="15" x14ac:dyDescent="0.25">
      <c r="A105" s="124" t="s">
        <v>105</v>
      </c>
    </row>
    <row r="106" spans="1:1" ht="15" x14ac:dyDescent="0.25">
      <c r="A106" t="s">
        <v>106</v>
      </c>
    </row>
    <row r="107" spans="1:1" ht="15" x14ac:dyDescent="0.25">
      <c r="A107" t="s">
        <v>107</v>
      </c>
    </row>
    <row r="108" spans="1:1" ht="15" x14ac:dyDescent="0.25">
      <c r="A108" t="s">
        <v>108</v>
      </c>
    </row>
    <row r="109" spans="1:1" ht="15" x14ac:dyDescent="0.25">
      <c r="A109" t="s">
        <v>109</v>
      </c>
    </row>
    <row r="110" spans="1:1" ht="15" x14ac:dyDescent="0.25">
      <c r="A110" s="125" t="s">
        <v>110</v>
      </c>
    </row>
    <row r="111" spans="1:1" ht="15" x14ac:dyDescent="0.25">
      <c r="A111" s="125" t="s">
        <v>111</v>
      </c>
    </row>
    <row r="112" spans="1:1" ht="15" x14ac:dyDescent="0.25">
      <c r="A112" s="125"/>
    </row>
    <row r="117" spans="1:22" x14ac:dyDescent="0.2">
      <c r="A117" s="126"/>
    </row>
    <row r="118" spans="1:22" x14ac:dyDescent="0.2">
      <c r="A118" s="126"/>
    </row>
    <row r="124" spans="1:22" ht="15" x14ac:dyDescent="0.25">
      <c r="C124" s="127"/>
      <c r="D124" s="128"/>
      <c r="E124" s="129"/>
      <c r="F124" s="129"/>
      <c r="G124" s="129"/>
      <c r="H124" s="129"/>
      <c r="I124" s="142"/>
      <c r="J124" s="142"/>
      <c r="K124" s="142"/>
      <c r="L124" s="142"/>
      <c r="M124" s="142"/>
      <c r="N124" s="142"/>
      <c r="O124" s="142"/>
    </row>
    <row r="125" spans="1:22" ht="15" customHeight="1" x14ac:dyDescent="0.25">
      <c r="C125" s="127"/>
      <c r="D125" s="127"/>
      <c r="E125" s="130"/>
      <c r="F125" s="130"/>
      <c r="G125" s="130"/>
      <c r="H125" s="130"/>
      <c r="I125" s="143"/>
      <c r="J125" s="143"/>
      <c r="K125" s="143"/>
      <c r="L125" s="143"/>
      <c r="M125" s="143"/>
      <c r="N125" s="143"/>
      <c r="O125" s="143"/>
    </row>
    <row r="126" spans="1:22" ht="15" customHeight="1" x14ac:dyDescent="0.25">
      <c r="C126" s="127"/>
      <c r="D126" s="127"/>
      <c r="E126" s="130"/>
      <c r="F126" s="130"/>
      <c r="G126" s="130"/>
      <c r="H126" s="130"/>
      <c r="I126" s="131"/>
      <c r="J126" s="132"/>
      <c r="K126" s="132"/>
      <c r="L126" s="132"/>
      <c r="M126" s="132"/>
      <c r="N126" s="132"/>
      <c r="O126" s="132"/>
    </row>
    <row r="127" spans="1:22" ht="15" customHeight="1" x14ac:dyDescent="0.25">
      <c r="C127" s="127"/>
      <c r="D127" s="127"/>
      <c r="E127" s="130"/>
      <c r="F127" s="130"/>
      <c r="G127" s="130"/>
      <c r="H127" s="130"/>
      <c r="I127" s="131"/>
      <c r="J127" s="132"/>
      <c r="K127" s="132"/>
      <c r="L127" s="132"/>
      <c r="M127" s="132"/>
      <c r="N127" s="132"/>
      <c r="O127" s="132"/>
    </row>
    <row r="128" spans="1:22" ht="15" x14ac:dyDescent="0.25">
      <c r="A128" s="144" t="s">
        <v>112</v>
      </c>
      <c r="B128" s="144"/>
      <c r="C128" s="9"/>
      <c r="D128" s="145" t="s">
        <v>113</v>
      </c>
      <c r="E128" s="145"/>
      <c r="F128" s="145"/>
      <c r="G128" s="145"/>
      <c r="I128" s="138"/>
      <c r="J128" s="138"/>
      <c r="K128" s="138"/>
      <c r="L128" s="138"/>
      <c r="M128" s="138"/>
      <c r="N128" s="138"/>
      <c r="O128" s="138"/>
      <c r="P128" s="133" t="s">
        <v>114</v>
      </c>
      <c r="Q128" s="129"/>
      <c r="R128" s="129"/>
      <c r="S128" s="129"/>
      <c r="T128" s="129"/>
      <c r="U128" s="129"/>
      <c r="V128" s="129"/>
    </row>
    <row r="129" spans="1:22" ht="15" x14ac:dyDescent="0.25">
      <c r="A129" s="146" t="s">
        <v>115</v>
      </c>
      <c r="B129" s="146"/>
      <c r="C129" s="9"/>
      <c r="D129" s="146" t="s">
        <v>116</v>
      </c>
      <c r="E129" s="146"/>
      <c r="F129" s="146"/>
      <c r="G129" s="146"/>
      <c r="P129" s="132" t="s">
        <v>117</v>
      </c>
      <c r="Q129" s="131"/>
      <c r="R129" s="131"/>
      <c r="S129" s="131"/>
      <c r="T129" s="131"/>
      <c r="U129" s="131"/>
      <c r="V129" s="131"/>
    </row>
    <row r="130" spans="1:22" ht="15" customHeight="1" x14ac:dyDescent="0.2">
      <c r="A130" s="138" t="s">
        <v>118</v>
      </c>
      <c r="B130" s="138"/>
      <c r="C130" s="9"/>
      <c r="D130" s="138" t="s">
        <v>119</v>
      </c>
      <c r="E130" s="138"/>
      <c r="F130" s="138"/>
      <c r="G130" s="138"/>
      <c r="P130" s="134" t="s">
        <v>120</v>
      </c>
      <c r="Q130" s="135"/>
      <c r="R130" s="135"/>
      <c r="S130" s="135"/>
      <c r="T130" s="135"/>
      <c r="U130" s="135"/>
      <c r="V130" s="135"/>
    </row>
    <row r="131" spans="1:22" ht="15" x14ac:dyDescent="0.25">
      <c r="B131" s="136"/>
      <c r="D131" s="137"/>
      <c r="E131" s="135"/>
    </row>
    <row r="132" spans="1:22" ht="15" x14ac:dyDescent="0.25">
      <c r="B132" s="136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62" fitToHeight="0" orientation="landscape" horizontalDpi="0" verticalDpi="0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 julio 2024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Jose Luis Fradera Cornelio</cp:lastModifiedBy>
  <cp:lastPrinted>2024-08-14T15:46:18Z</cp:lastPrinted>
  <dcterms:created xsi:type="dcterms:W3CDTF">2024-08-14T14:58:10Z</dcterms:created>
  <dcterms:modified xsi:type="dcterms:W3CDTF">2024-08-14T18:22:21Z</dcterms:modified>
</cp:coreProperties>
</file>