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alcantara\Desktop\presupuesto\"/>
    </mc:Choice>
  </mc:AlternateContent>
  <bookViews>
    <workbookView xWindow="0" yWindow="0" windowWidth="20490" windowHeight="7755"/>
  </bookViews>
  <sheets>
    <sheet name="EJECUCION nov 2023" sheetId="1" r:id="rId1"/>
  </sheets>
  <definedNames>
    <definedName name="_xlnm._FilterDatabase" localSheetId="0" hidden="1">'EJECUCION nov 2023'!$A$7:$N$82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1" i="1" l="1"/>
  <c r="M80" i="1"/>
  <c r="M73" i="1" s="1"/>
  <c r="L80" i="1"/>
  <c r="L73" i="1" s="1"/>
  <c r="L82" i="1" s="1"/>
  <c r="K80" i="1"/>
  <c r="J80" i="1"/>
  <c r="I80" i="1"/>
  <c r="I73" i="1" s="1"/>
  <c r="H80" i="1"/>
  <c r="H73" i="1" s="1"/>
  <c r="H82" i="1" s="1"/>
  <c r="G80" i="1"/>
  <c r="F80" i="1"/>
  <c r="E80" i="1"/>
  <c r="E73" i="1" s="1"/>
  <c r="D80" i="1"/>
  <c r="D73" i="1" s="1"/>
  <c r="D82" i="1" s="1"/>
  <c r="C80" i="1"/>
  <c r="B80" i="1"/>
  <c r="N80" i="1" s="1"/>
  <c r="N79" i="1"/>
  <c r="N78" i="1"/>
  <c r="M77" i="1"/>
  <c r="L77" i="1"/>
  <c r="K77" i="1"/>
  <c r="J77" i="1"/>
  <c r="I77" i="1"/>
  <c r="H77" i="1"/>
  <c r="G77" i="1"/>
  <c r="F77" i="1"/>
  <c r="E77" i="1"/>
  <c r="D77" i="1"/>
  <c r="C77" i="1"/>
  <c r="B77" i="1"/>
  <c r="N77" i="1" s="1"/>
  <c r="N76" i="1"/>
  <c r="N75" i="1"/>
  <c r="M74" i="1"/>
  <c r="L74" i="1"/>
  <c r="K74" i="1"/>
  <c r="J74" i="1"/>
  <c r="J73" i="1" s="1"/>
  <c r="I74" i="1"/>
  <c r="H74" i="1"/>
  <c r="G74" i="1"/>
  <c r="F74" i="1"/>
  <c r="F73" i="1" s="1"/>
  <c r="E74" i="1"/>
  <c r="D74" i="1"/>
  <c r="C74" i="1"/>
  <c r="B74" i="1"/>
  <c r="B73" i="1" s="1"/>
  <c r="K73" i="1"/>
  <c r="G73" i="1"/>
  <c r="C73" i="1"/>
  <c r="N72" i="1"/>
  <c r="N71" i="1"/>
  <c r="N70" i="1"/>
  <c r="M69" i="1"/>
  <c r="L69" i="1"/>
  <c r="K69" i="1"/>
  <c r="J69" i="1"/>
  <c r="I69" i="1"/>
  <c r="H69" i="1"/>
  <c r="G69" i="1"/>
  <c r="F69" i="1"/>
  <c r="E69" i="1"/>
  <c r="D69" i="1"/>
  <c r="C69" i="1"/>
  <c r="B69" i="1"/>
  <c r="N69" i="1" s="1"/>
  <c r="N68" i="1"/>
  <c r="N67" i="1"/>
  <c r="M66" i="1"/>
  <c r="L66" i="1"/>
  <c r="K66" i="1"/>
  <c r="J66" i="1"/>
  <c r="I66" i="1"/>
  <c r="H66" i="1"/>
  <c r="G66" i="1"/>
  <c r="F66" i="1"/>
  <c r="E66" i="1"/>
  <c r="D66" i="1"/>
  <c r="C66" i="1"/>
  <c r="B66" i="1"/>
  <c r="N66" i="1" s="1"/>
  <c r="N65" i="1"/>
  <c r="N64" i="1"/>
  <c r="N63" i="1"/>
  <c r="N62" i="1"/>
  <c r="M61" i="1"/>
  <c r="L61" i="1"/>
  <c r="K61" i="1"/>
  <c r="J61" i="1"/>
  <c r="I61" i="1"/>
  <c r="H61" i="1"/>
  <c r="G61" i="1"/>
  <c r="F61" i="1"/>
  <c r="E61" i="1"/>
  <c r="D61" i="1"/>
  <c r="C61" i="1"/>
  <c r="B61" i="1"/>
  <c r="N61" i="1" s="1"/>
  <c r="N60" i="1"/>
  <c r="N59" i="1"/>
  <c r="N58" i="1"/>
  <c r="N57" i="1"/>
  <c r="N56" i="1"/>
  <c r="N55" i="1"/>
  <c r="N54" i="1"/>
  <c r="N53" i="1"/>
  <c r="F52" i="1"/>
  <c r="F51" i="1" s="1"/>
  <c r="E52" i="1"/>
  <c r="N52" i="1" s="1"/>
  <c r="M51" i="1"/>
  <c r="L51" i="1"/>
  <c r="K51" i="1"/>
  <c r="J51" i="1"/>
  <c r="I51" i="1"/>
  <c r="H51" i="1"/>
  <c r="G51" i="1"/>
  <c r="D51" i="1"/>
  <c r="C51" i="1"/>
  <c r="B51" i="1"/>
  <c r="N50" i="1"/>
  <c r="N49" i="1"/>
  <c r="N48" i="1"/>
  <c r="N47" i="1"/>
  <c r="N46" i="1"/>
  <c r="N45" i="1"/>
  <c r="M44" i="1"/>
  <c r="L44" i="1"/>
  <c r="K44" i="1"/>
  <c r="J44" i="1"/>
  <c r="I44" i="1"/>
  <c r="H44" i="1"/>
  <c r="G44" i="1"/>
  <c r="F44" i="1"/>
  <c r="E44" i="1"/>
  <c r="D44" i="1"/>
  <c r="C44" i="1"/>
  <c r="B44" i="1"/>
  <c r="N44" i="1" s="1"/>
  <c r="N43" i="1"/>
  <c r="N42" i="1"/>
  <c r="N41" i="1"/>
  <c r="N40" i="1"/>
  <c r="N39" i="1"/>
  <c r="N38" i="1"/>
  <c r="N37" i="1"/>
  <c r="N36" i="1"/>
  <c r="M35" i="1"/>
  <c r="L35" i="1"/>
  <c r="K35" i="1"/>
  <c r="J35" i="1"/>
  <c r="I35" i="1"/>
  <c r="H35" i="1"/>
  <c r="G35" i="1"/>
  <c r="F35" i="1"/>
  <c r="E35" i="1"/>
  <c r="D35" i="1"/>
  <c r="C35" i="1"/>
  <c r="B35" i="1"/>
  <c r="N35" i="1" s="1"/>
  <c r="N34" i="1"/>
  <c r="N33" i="1"/>
  <c r="N32" i="1"/>
  <c r="L31" i="1"/>
  <c r="N31" i="1" s="1"/>
  <c r="N30" i="1"/>
  <c r="N29" i="1"/>
  <c r="N28" i="1"/>
  <c r="N27" i="1"/>
  <c r="N26" i="1"/>
  <c r="M25" i="1"/>
  <c r="L25" i="1"/>
  <c r="K25" i="1"/>
  <c r="J25" i="1"/>
  <c r="I25" i="1"/>
  <c r="H25" i="1"/>
  <c r="G25" i="1"/>
  <c r="F25" i="1"/>
  <c r="E25" i="1"/>
  <c r="D25" i="1"/>
  <c r="C25" i="1"/>
  <c r="B25" i="1"/>
  <c r="N25" i="1" s="1"/>
  <c r="N24" i="1"/>
  <c r="F23" i="1"/>
  <c r="N23" i="1" s="1"/>
  <c r="N22" i="1"/>
  <c r="N21" i="1"/>
  <c r="N20" i="1"/>
  <c r="N19" i="1"/>
  <c r="N18" i="1"/>
  <c r="N17" i="1"/>
  <c r="N16" i="1"/>
  <c r="M15" i="1"/>
  <c r="M8" i="1" s="1"/>
  <c r="L15" i="1"/>
  <c r="K15" i="1"/>
  <c r="J15" i="1"/>
  <c r="J8" i="1" s="1"/>
  <c r="I15" i="1"/>
  <c r="I8" i="1" s="1"/>
  <c r="H15" i="1"/>
  <c r="G15" i="1"/>
  <c r="F15" i="1"/>
  <c r="F8" i="1" s="1"/>
  <c r="E15" i="1"/>
  <c r="D15" i="1"/>
  <c r="C15" i="1"/>
  <c r="B15" i="1"/>
  <c r="B8" i="1" s="1"/>
  <c r="N14" i="1"/>
  <c r="N13" i="1"/>
  <c r="N12" i="1"/>
  <c r="N11" i="1"/>
  <c r="N10" i="1"/>
  <c r="M9" i="1"/>
  <c r="L9" i="1"/>
  <c r="K9" i="1"/>
  <c r="K8" i="1" s="1"/>
  <c r="J9" i="1"/>
  <c r="I9" i="1"/>
  <c r="H9" i="1"/>
  <c r="G9" i="1"/>
  <c r="G8" i="1" s="1"/>
  <c r="F9" i="1"/>
  <c r="E9" i="1"/>
  <c r="D9" i="1"/>
  <c r="C9" i="1"/>
  <c r="C8" i="1" s="1"/>
  <c r="B9" i="1"/>
  <c r="N9" i="1" s="1"/>
  <c r="L8" i="1"/>
  <c r="H8" i="1"/>
  <c r="D8" i="1"/>
  <c r="N73" i="1" l="1"/>
  <c r="B82" i="1"/>
  <c r="F82" i="1"/>
  <c r="J82" i="1"/>
  <c r="C82" i="1"/>
  <c r="G82" i="1"/>
  <c r="E8" i="1"/>
  <c r="N8" i="1" s="1"/>
  <c r="K82" i="1"/>
  <c r="I82" i="1"/>
  <c r="M82" i="1"/>
  <c r="N74" i="1"/>
  <c r="N15" i="1"/>
  <c r="E51" i="1"/>
  <c r="N51" i="1" s="1"/>
  <c r="E82" i="1" l="1"/>
  <c r="N82" i="1" s="1"/>
</calcChain>
</file>

<file path=xl/sharedStrings.xml><?xml version="1.0" encoding="utf-8"?>
<sst xmlns="http://schemas.openxmlformats.org/spreadsheetml/2006/main" count="105" uniqueCount="105">
  <si>
    <t>HOSPITAL DOCENTE SEMMA SANTO DOMINGO</t>
  </si>
  <si>
    <t>AÑO 2023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</si>
  <si>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</si>
  <si>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</si>
  <si>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</si>
  <si>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</si>
  <si>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</si>
  <si>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</si>
  <si>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</si>
  <si>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</si>
  <si>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</si>
  <si>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</si>
  <si>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</si>
  <si>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</si>
  <si>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</si>
  <si>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</si>
  <si>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</si>
  <si>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</si>
  <si>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</si>
  <si>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</si>
  <si>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</si>
  <si>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</si>
  <si>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</si>
  <si>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</si>
  <si>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</si>
  <si>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</si>
  <si>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</si>
  <si>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</si>
  <si>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</si>
  <si>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</si>
  <si>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</si>
  <si>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</si>
  <si>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</si>
  <si>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</si>
  <si>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</si>
  <si>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</si>
  <si>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</si>
  <si>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</si>
  <si>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</si>
  <si>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</si>
  <si>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</si>
  <si>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</si>
  <si>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</si>
  <si>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</si>
  <si>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</si>
  <si>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</si>
  <si>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</si>
  <si>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</si>
  <si>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</si>
  <si>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</si>
  <si>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</si>
  <si>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</si>
  <si>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</si>
  <si>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</si>
  <si>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</si>
  <si>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</si>
  <si>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</si>
  <si>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</si>
  <si>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</si>
  <si>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</si>
  <si>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</si>
  <si>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</si>
  <si>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</si>
  <si>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</si>
  <si>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</si>
  <si>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</si>
  <si>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</si>
  <si>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</si>
  <si>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</si>
  <si>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</si>
  <si>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</si>
  <si>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</si>
  <si>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</si>
  <si>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</si>
  <si>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</si>
  <si>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</si>
  <si>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</si>
  <si>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</si>
  <si>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</si>
  <si>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</si>
  <si>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</si>
  <si>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</si>
  <si>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</si>
  <si>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</si>
  <si>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</si>
  <si>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</si>
  <si>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</si>
  <si>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</si>
  <si>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</si>
  <si>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</si>
  <si>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</si>
  <si>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</si>
  <si>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</si>
  <si>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______________________________</t>
  </si>
  <si>
    <t>Lcda. Rossy Montilla</t>
  </si>
  <si>
    <t xml:space="preserve">Contadora </t>
  </si>
  <si>
    <t xml:space="preserve">REVISADO POR </t>
  </si>
  <si>
    <t xml:space="preserve">           _____________________</t>
  </si>
  <si>
    <t>_____________________________</t>
  </si>
  <si>
    <t xml:space="preserve">           Lcda. Aracelys Del Jesús  </t>
  </si>
  <si>
    <t>Dr. José Manuel Tejada Germán</t>
  </si>
  <si>
    <t xml:space="preserve">           Encargada Departamento Administrativo  Financiero</t>
  </si>
  <si>
    <t xml:space="preserve">Director General </t>
  </si>
  <si>
    <t xml:space="preserve">           AUTORIZADO POR</t>
  </si>
  <si>
    <t>AUTORIZADO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</si>
</sst>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_);_(* \(#,##0.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44">
    <xf numFmtId="0" fontId="0" fillId="0" borderId="0" xfId="0"/>
    <xf numFmtId="0" fontId="4" fillId="0" borderId="1" xfId="0" applyFont="1" applyBorder="1" applyAlignment="1">
      <alignment horizontal="center" vertical="center" readingOrder="1"/>
    </xf>
    <xf numFmtId="0" fontId="4" fillId="0" borderId="0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0" fontId="0" fillId="0" borderId="0" xfId="0" applyFill="1" applyAlignment="1">
      <alignment horizontal="left" indent="2"/>
    </xf>
    <xf numFmtId="43" fontId="0" fillId="0" borderId="0" xfId="1" applyFont="1" applyFill="1"/>
    <xf numFmtId="4" fontId="1" fillId="0" borderId="0" xfId="2" applyNumberFormat="1" applyFill="1" applyAlignment="1">
      <alignment horizontal="right"/>
    </xf>
    <xf numFmtId="43" fontId="0" fillId="0" borderId="0" xfId="1" applyFont="1"/>
    <xf numFmtId="0" fontId="0" fillId="0" borderId="0" xfId="0" applyFill="1"/>
    <xf numFmtId="43" fontId="0" fillId="0" borderId="5" xfId="1" applyFont="1" applyFill="1" applyBorder="1"/>
    <xf numFmtId="43" fontId="0" fillId="0" borderId="5" xfId="1" applyFont="1" applyBorder="1"/>
    <xf numFmtId="43" fontId="0" fillId="0" borderId="0" xfId="1" applyFont="1" applyFill="1" applyBorder="1"/>
    <xf numFmtId="0" fontId="0" fillId="0" borderId="0" xfId="0" applyFill="1" applyBorder="1"/>
    <xf numFmtId="0" fontId="0" fillId="0" borderId="0" xfId="0" applyAlignment="1">
      <alignment horizontal="left" indent="2"/>
    </xf>
    <xf numFmtId="0" fontId="0" fillId="5" borderId="0" xfId="0" applyFill="1" applyAlignment="1">
      <alignment horizontal="left" indent="2"/>
    </xf>
    <xf numFmtId="43" fontId="0" fillId="0" borderId="0" xfId="1" applyFont="1" applyAlignment="1">
      <alignment horizontal="right"/>
    </xf>
    <xf numFmtId="164" fontId="3" fillId="0" borderId="0" xfId="1" applyNumberFormat="1" applyFont="1"/>
    <xf numFmtId="43" fontId="0" fillId="0" borderId="0" xfId="1" applyFont="1" applyAlignment="1">
      <alignment horizontal="left"/>
    </xf>
    <xf numFmtId="4" fontId="0" fillId="0" borderId="0" xfId="0" applyNumberFormat="1" applyAlignment="1">
      <alignment horizontal="right"/>
    </xf>
    <xf numFmtId="43" fontId="0" fillId="0" borderId="0" xfId="1" applyFont="1" applyAlignment="1">
      <alignment wrapText="1"/>
    </xf>
    <xf numFmtId="0" fontId="2" fillId="3" borderId="6" xfId="0" applyFont="1" applyFill="1" applyBorder="1" applyAlignment="1">
      <alignment vertical="center"/>
    </xf>
    <xf numFmtId="43" fontId="3" fillId="3" borderId="6" xfId="1" applyFont="1" applyFill="1" applyBorder="1"/>
    <xf numFmtId="43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>
      <alignment horizontal="center" wrapText="1"/>
    </xf>
  </cellXfs>
  <cellStyles count="3">
    <cellStyle name="20% - Énfasis6" xfId="2" builtinId="50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185208</xdr:colOff>
      <xdr:row>0</xdr:row>
      <xdr:rowOff>0</xdr:rowOff>
    </xdr:from>
    <xdr:to>
      <xdr:col>0</xdr:col>
      <xdr:colOff>1842558</xdr:colOff>
      <xdr:row>2</xdr:row>
      <xdr:rowOff>47625</xdr:rowOff>
    </xdr:to>
    <xdr:pic>
      <xdr:nvPicPr>
        <xdr:cNvPr id="2" name="Imagen 2" descr="Nuevo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6" t="32935" r="9941" b="37524"/>
        <a:stretch>
          <a:fillRect/>
        </a:stretch>
      </xdr:blipFill>
      <xdr:spPr bwMode="auto">
        <a:xfrm>
          <a:off x="185208" y="0"/>
          <a:ext cx="1657350" cy="6762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726016</xdr:colOff>
      <xdr:row>0</xdr:row>
      <xdr:rowOff>174625</xdr:rowOff>
    </xdr:from>
    <xdr:to>
      <xdr:col>13</xdr:col>
      <xdr:colOff>883180</xdr:colOff>
      <xdr:row>2</xdr:row>
      <xdr:rowOff>69850</xdr:rowOff>
    </xdr:to>
    <xdr:pic>
      <xdr:nvPicPr>
        <xdr:cNvPr id="3" name="Imagen 1" descr="para los documentos oficiales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699441" y="174625"/>
          <a:ext cx="1147764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1904077</xdr:colOff>
      <xdr:row>84</xdr:row>
      <xdr:rowOff>155992</xdr:rowOff>
    </xdr:from>
    <xdr:to>
      <xdr:col>0</xdr:col>
      <xdr:colOff>3417494</xdr:colOff>
      <xdr:row>94</xdr:row>
      <xdr:rowOff>60742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211" t="5400" r="25037" b="10919"/>
        <a:stretch/>
      </xdr:blipFill>
      <xdr:spPr>
        <a:xfrm>
          <a:off x="1904077" y="16538992"/>
          <a:ext cx="1513417" cy="1828800"/>
        </a:xfrm>
        <a:prstGeom prst="rect">
          <a:avLst/>
        </a:prstGeom>
      </xdr:spPr>
    </xdr:pic>
    <xdr:clientData/>
  </xdr:twoCellAnchor>
  <xdr:twoCellAnchor editAs="oneCell">
    <xdr:from>
      <xdr:col>0</xdr:col>
      <xdr:colOff>4629979</xdr:colOff>
      <xdr:row>83</xdr:row>
      <xdr:rowOff>24846</xdr:rowOff>
    </xdr:from>
    <xdr:to>
      <xdr:col>2</xdr:col>
      <xdr:colOff>386983</xdr:colOff>
      <xdr:row>85</xdr:row>
      <xdr:rowOff>88347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449" t="12348" r="12192" b="22830"/>
        <a:stretch/>
      </xdr:blipFill>
      <xdr:spPr>
        <a:xfrm>
          <a:off x="4629979" y="16217346"/>
          <a:ext cx="1745330" cy="444501"/>
        </a:xfrm>
        <a:prstGeom prst="rect">
          <a:avLst/>
        </a:prstGeom>
      </xdr:spPr>
    </xdr:pic>
    <xdr:clientData/>
  </xdr:twoCellAnchor>
  <xdr:twoCellAnchor editAs="oneCell">
    <xdr:from>
      <xdr:col>9</xdr:col>
      <xdr:colOff>459686</xdr:colOff>
      <xdr:row>87</xdr:row>
      <xdr:rowOff>119640</xdr:rowOff>
    </xdr:from>
    <xdr:to>
      <xdr:col>12</xdr:col>
      <xdr:colOff>628098</xdr:colOff>
      <xdr:row>93</xdr:row>
      <xdr:rowOff>45556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7520" r="12624" b="6422"/>
        <a:stretch/>
      </xdr:blipFill>
      <xdr:spPr>
        <a:xfrm>
          <a:off x="13461311" y="17074140"/>
          <a:ext cx="3140212" cy="10879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7"/>
  <sheetViews>
    <sheetView tabSelected="1" topLeftCell="A36" zoomScale="115" zoomScaleNormal="115" workbookViewId="0">
      <selection activeCell="B6" sqref="B1:K1048576"/>
    </sheetView>
  </sheetViews>
  <sheetFormatPr baseColWidth="10" defaultColWidth="11.42578125" defaultRowHeight="15" x14ac:dyDescent="0.25"/>
  <cols>
    <col min="1" max="1" width="74.85546875" customWidth="1"/>
    <col min="2" max="3" width="14.85546875" customWidth="1"/>
    <col min="4" max="4" width="16.140625" customWidth="1"/>
    <col min="5" max="11" width="14.85546875" customWidth="1"/>
    <col min="12" max="13" width="14.85546875" bestFit="1" customWidth="1"/>
    <col min="14" max="14" width="16" bestFit="1" customWidth="1"/>
  </cols>
  <sheetData>
    <row r="1" spans="1:15" ht="28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21" customHeight="1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15.75" x14ac:dyDescent="0.25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ht="15.75" customHeight="1" x14ac:dyDescent="0.25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5" ht="15.75" customHeight="1" x14ac:dyDescent="0.25">
      <c r="A5" s="8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7" spans="1:15" ht="23.25" customHeight="1" x14ac:dyDescent="0.25">
      <c r="A7" s="9" t="s">
        <v>4</v>
      </c>
      <c r="B7" s="10" t="s">
        <v>5</v>
      </c>
      <c r="C7" s="10" t="s">
        <v>6</v>
      </c>
      <c r="D7" s="10" t="s">
        <v>7</v>
      </c>
      <c r="E7" s="10" t="s">
        <v>8</v>
      </c>
      <c r="F7" s="11" t="s">
        <v>9</v>
      </c>
      <c r="G7" s="10" t="s">
        <v>10</v>
      </c>
      <c r="H7" s="11" t="s">
        <v>11</v>
      </c>
      <c r="I7" s="10" t="s">
        <v>12</v>
      </c>
      <c r="J7" s="10" t="s">
        <v>13</v>
      </c>
      <c r="K7" s="10" t="s">
        <v>14</v>
      </c>
      <c r="L7" s="10" t="s">
        <v>15</v>
      </c>
      <c r="M7" s="11" t="s">
        <v>16</v>
      </c>
      <c r="N7" s="10" t="s">
        <v>17</v>
      </c>
    </row>
    <row r="8" spans="1:15" x14ac:dyDescent="0.25">
      <c r="A8" s="12" t="s">
        <v>18</v>
      </c>
      <c r="B8" s="13">
        <f>+B9+B15+B25+B35+B44+B51+B61+B66+B69</f>
        <v>30162965.219999999</v>
      </c>
      <c r="C8" s="13">
        <f t="shared" ref="C8:M8" si="0">+C9+C15+C25+C35+C44+C51+C61+C66+C69</f>
        <v>36481801.640000001</v>
      </c>
      <c r="D8" s="13">
        <f t="shared" si="0"/>
        <v>44004751.319999993</v>
      </c>
      <c r="E8" s="13">
        <f t="shared" si="0"/>
        <v>30939477.68</v>
      </c>
      <c r="F8" s="13">
        <f t="shared" si="0"/>
        <v>29554898.778999999</v>
      </c>
      <c r="G8" s="13">
        <f t="shared" si="0"/>
        <v>29299805.800000001</v>
      </c>
      <c r="H8" s="13">
        <f t="shared" si="0"/>
        <v>28579340.229999997</v>
      </c>
      <c r="I8" s="13">
        <f t="shared" si="0"/>
        <v>33125978.990000002</v>
      </c>
      <c r="J8" s="13">
        <f t="shared" si="0"/>
        <v>28498801.789999999</v>
      </c>
      <c r="K8" s="13">
        <f t="shared" si="0"/>
        <v>29289425.879999999</v>
      </c>
      <c r="L8" s="13">
        <f t="shared" si="0"/>
        <v>32044942.399999999</v>
      </c>
      <c r="M8" s="13">
        <f t="shared" si="0"/>
        <v>0</v>
      </c>
      <c r="N8" s="13">
        <f>SUM(B8:M8)</f>
        <v>351982189.72899997</v>
      </c>
    </row>
    <row r="9" spans="1:15" x14ac:dyDescent="0.25">
      <c r="A9" s="14" t="s">
        <v>19</v>
      </c>
      <c r="B9" s="15">
        <f>SUM(B10:B14)</f>
        <v>20311183.82</v>
      </c>
      <c r="C9" s="15">
        <f t="shared" ref="C9:M9" si="1">SUM(C10:C14)</f>
        <v>27007044.690000001</v>
      </c>
      <c r="D9" s="15">
        <f t="shared" si="1"/>
        <v>25146533.219999999</v>
      </c>
      <c r="E9" s="15">
        <f t="shared" si="1"/>
        <v>20656526.479999997</v>
      </c>
      <c r="F9" s="15">
        <f t="shared" si="1"/>
        <v>23174320.638999999</v>
      </c>
      <c r="G9" s="15">
        <f t="shared" si="1"/>
        <v>22969606.609999999</v>
      </c>
      <c r="H9" s="15">
        <f t="shared" si="1"/>
        <v>22667455.419999998</v>
      </c>
      <c r="I9" s="15">
        <f t="shared" si="1"/>
        <v>22297182.780000001</v>
      </c>
      <c r="J9" s="15">
        <f>SUM(J10:J14)</f>
        <v>22838150.5</v>
      </c>
      <c r="K9" s="15">
        <f t="shared" si="1"/>
        <v>22686643.949999999</v>
      </c>
      <c r="L9" s="15">
        <f t="shared" si="1"/>
        <v>24148797.109999996</v>
      </c>
      <c r="M9" s="15">
        <f t="shared" si="1"/>
        <v>0</v>
      </c>
      <c r="N9" s="15">
        <f>SUM(B9:M9)</f>
        <v>253903445.21899995</v>
      </c>
    </row>
    <row r="10" spans="1:15" s="20" customFormat="1" x14ac:dyDescent="0.25">
      <c r="A10" s="16" t="s">
        <v>20</v>
      </c>
      <c r="B10" s="17">
        <v>16467823.98</v>
      </c>
      <c r="C10" s="18">
        <v>15947982.289999999</v>
      </c>
      <c r="D10" s="17">
        <v>20737933.199999999</v>
      </c>
      <c r="E10" s="19">
        <v>16317113.84</v>
      </c>
      <c r="F10" s="17">
        <v>18436333.938999999</v>
      </c>
      <c r="G10" s="17">
        <v>18834497.43</v>
      </c>
      <c r="H10" s="17">
        <v>18500493.239999998</v>
      </c>
      <c r="I10" s="17">
        <v>18094369.23</v>
      </c>
      <c r="J10" s="17">
        <v>18560926.789999999</v>
      </c>
      <c r="K10" s="17">
        <v>18075442.629999999</v>
      </c>
      <c r="L10" s="17">
        <v>19730234.829999998</v>
      </c>
      <c r="M10" s="17"/>
      <c r="N10" s="17">
        <f>SUM(B10:M10)</f>
        <v>199703151.39899999</v>
      </c>
    </row>
    <row r="11" spans="1:15" s="20" customFormat="1" x14ac:dyDescent="0.25">
      <c r="A11" s="16" t="s">
        <v>21</v>
      </c>
      <c r="B11" s="17">
        <v>1521922</v>
      </c>
      <c r="C11" s="21">
        <v>7720170.2800000003</v>
      </c>
      <c r="D11" s="21">
        <v>1935384.41</v>
      </c>
      <c r="E11" s="22">
        <v>1998153.06</v>
      </c>
      <c r="F11" s="21">
        <v>2142202</v>
      </c>
      <c r="G11" s="21">
        <v>1554170</v>
      </c>
      <c r="H11" s="21">
        <v>1597459.82</v>
      </c>
      <c r="I11" s="21">
        <v>1665590.36</v>
      </c>
      <c r="J11" s="21">
        <v>1738928</v>
      </c>
      <c r="K11" s="21">
        <v>2078798.6</v>
      </c>
      <c r="L11" s="21">
        <v>1857153.72</v>
      </c>
      <c r="M11" s="21"/>
      <c r="N11" s="23">
        <f t="shared" ref="N11:N73" si="2">SUM(B11:M11)</f>
        <v>25809932.25</v>
      </c>
      <c r="O11" s="24"/>
    </row>
    <row r="12" spans="1:15" s="20" customFormat="1" x14ac:dyDescent="0.25">
      <c r="A12" s="16" t="s">
        <v>22</v>
      </c>
      <c r="B12" s="17">
        <v>0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>
        <f t="shared" si="2"/>
        <v>0</v>
      </c>
      <c r="O12" s="24"/>
    </row>
    <row r="13" spans="1:15" x14ac:dyDescent="0.25">
      <c r="A13" s="25" t="s">
        <v>23</v>
      </c>
      <c r="B13" s="19">
        <v>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>
        <f t="shared" si="2"/>
        <v>0</v>
      </c>
    </row>
    <row r="14" spans="1:15" x14ac:dyDescent="0.25">
      <c r="A14" s="26" t="s">
        <v>24</v>
      </c>
      <c r="B14" s="19">
        <v>2321437.84</v>
      </c>
      <c r="C14" s="18">
        <v>3338892.12</v>
      </c>
      <c r="D14" s="17">
        <v>2473215.61</v>
      </c>
      <c r="E14" s="19">
        <v>2341259.58</v>
      </c>
      <c r="F14" s="19">
        <v>2595784.7000000002</v>
      </c>
      <c r="G14" s="19">
        <v>2580939.1800000002</v>
      </c>
      <c r="H14" s="19">
        <v>2569502.36</v>
      </c>
      <c r="I14" s="19">
        <v>2537223.19</v>
      </c>
      <c r="J14" s="19">
        <v>2538295.71</v>
      </c>
      <c r="K14" s="19">
        <v>2532402.7200000002</v>
      </c>
      <c r="L14" s="19">
        <v>2561408.56</v>
      </c>
      <c r="M14" s="19"/>
      <c r="N14" s="19">
        <f t="shared" si="2"/>
        <v>28390361.57</v>
      </c>
    </row>
    <row r="15" spans="1:15" x14ac:dyDescent="0.25">
      <c r="A15" s="14" t="s">
        <v>25</v>
      </c>
      <c r="B15" s="15">
        <f>SUM(B16:B24)</f>
        <v>1035533</v>
      </c>
      <c r="C15" s="15">
        <f t="shared" ref="C15:M15" si="3">SUM(C16:C24)</f>
        <v>741463.54</v>
      </c>
      <c r="D15" s="15">
        <f t="shared" si="3"/>
        <v>1581442.09</v>
      </c>
      <c r="E15" s="15">
        <f t="shared" si="3"/>
        <v>2035160.5999999999</v>
      </c>
      <c r="F15" s="15">
        <f t="shared" si="3"/>
        <v>2474066.44</v>
      </c>
      <c r="G15" s="15">
        <f t="shared" si="3"/>
        <v>2278283.48</v>
      </c>
      <c r="H15" s="15">
        <f t="shared" si="3"/>
        <v>1344769.27</v>
      </c>
      <c r="I15" s="15">
        <f t="shared" si="3"/>
        <v>827346.60000000009</v>
      </c>
      <c r="J15" s="15">
        <f t="shared" si="3"/>
        <v>869553.98</v>
      </c>
      <c r="K15" s="15">
        <f t="shared" si="3"/>
        <v>679397.14999999991</v>
      </c>
      <c r="L15" s="15">
        <f t="shared" si="3"/>
        <v>712283.14</v>
      </c>
      <c r="M15" s="15">
        <f t="shared" si="3"/>
        <v>0</v>
      </c>
      <c r="N15" s="15">
        <f t="shared" si="2"/>
        <v>14579299.290000001</v>
      </c>
    </row>
    <row r="16" spans="1:15" x14ac:dyDescent="0.25">
      <c r="A16" s="25" t="s">
        <v>26</v>
      </c>
      <c r="B16" s="19">
        <v>162675.74</v>
      </c>
      <c r="C16" s="19">
        <v>103831</v>
      </c>
      <c r="D16" s="19">
        <v>269707.75</v>
      </c>
      <c r="E16" s="19">
        <v>227159.4</v>
      </c>
      <c r="F16" s="19">
        <v>241204.86</v>
      </c>
      <c r="G16" s="19">
        <v>237011.66</v>
      </c>
      <c r="H16" s="19">
        <v>260194.42</v>
      </c>
      <c r="I16" s="19">
        <v>236546.83</v>
      </c>
      <c r="J16" s="19">
        <v>235955.75</v>
      </c>
      <c r="K16" s="19">
        <v>244329.53</v>
      </c>
      <c r="L16" s="19">
        <v>303679.14</v>
      </c>
      <c r="M16" s="19"/>
      <c r="N16" s="19">
        <f t="shared" si="2"/>
        <v>2522296.08</v>
      </c>
    </row>
    <row r="17" spans="1:14" x14ac:dyDescent="0.25">
      <c r="A17" s="25" t="s">
        <v>27</v>
      </c>
      <c r="B17" s="19">
        <v>4625.6000000000004</v>
      </c>
      <c r="C17" s="19"/>
      <c r="D17" s="19">
        <v>22551.68</v>
      </c>
      <c r="E17" s="19">
        <v>225</v>
      </c>
      <c r="F17" s="19">
        <v>25783</v>
      </c>
      <c r="G17" s="19"/>
      <c r="H17" s="19"/>
      <c r="I17" s="19"/>
      <c r="J17" s="19"/>
      <c r="K17" s="19"/>
      <c r="L17" s="19"/>
      <c r="M17" s="19"/>
      <c r="N17" s="19">
        <f t="shared" si="2"/>
        <v>53185.279999999999</v>
      </c>
    </row>
    <row r="18" spans="1:14" x14ac:dyDescent="0.25">
      <c r="A18" s="25" t="s">
        <v>28</v>
      </c>
      <c r="B18" s="19">
        <v>0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>
        <f t="shared" si="2"/>
        <v>0</v>
      </c>
    </row>
    <row r="19" spans="1:14" x14ac:dyDescent="0.25">
      <c r="A19" s="25" t="s">
        <v>29</v>
      </c>
      <c r="B19" s="19">
        <v>60</v>
      </c>
      <c r="C19" s="19"/>
      <c r="D19" s="19">
        <v>360</v>
      </c>
      <c r="E19" s="19">
        <v>7145</v>
      </c>
      <c r="F19" s="19">
        <v>120</v>
      </c>
      <c r="G19" s="19">
        <v>60</v>
      </c>
      <c r="H19" s="19">
        <v>60</v>
      </c>
      <c r="I19" s="19">
        <v>6950</v>
      </c>
      <c r="J19" s="19">
        <v>180</v>
      </c>
      <c r="K19" s="19">
        <v>120</v>
      </c>
      <c r="L19" s="19">
        <v>60</v>
      </c>
      <c r="M19" s="19"/>
      <c r="N19" s="19">
        <f t="shared" si="2"/>
        <v>15115</v>
      </c>
    </row>
    <row r="20" spans="1:14" x14ac:dyDescent="0.25">
      <c r="A20" s="25" t="s">
        <v>30</v>
      </c>
      <c r="B20" s="19">
        <v>0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>
        <f t="shared" si="2"/>
        <v>0</v>
      </c>
    </row>
    <row r="21" spans="1:14" x14ac:dyDescent="0.25">
      <c r="A21" s="25" t="s">
        <v>31</v>
      </c>
      <c r="B21" s="19">
        <v>0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>
        <f t="shared" si="2"/>
        <v>0</v>
      </c>
    </row>
    <row r="22" spans="1:14" x14ac:dyDescent="0.25">
      <c r="A22" s="25" t="s">
        <v>32</v>
      </c>
      <c r="B22" s="19">
        <v>553343.1</v>
      </c>
      <c r="C22" s="19">
        <v>404632.54</v>
      </c>
      <c r="D22" s="19">
        <v>577046.66</v>
      </c>
      <c r="E22" s="19">
        <v>1452450</v>
      </c>
      <c r="F22" s="19">
        <v>1897258.58</v>
      </c>
      <c r="G22" s="19">
        <v>1722001.82</v>
      </c>
      <c r="H22" s="19">
        <v>745168.2</v>
      </c>
      <c r="I22" s="19">
        <v>205203.18</v>
      </c>
      <c r="J22" s="19">
        <v>239285.66</v>
      </c>
      <c r="K22" s="19">
        <v>89844.02</v>
      </c>
      <c r="L22" s="19">
        <v>23514</v>
      </c>
      <c r="M22" s="19"/>
      <c r="N22" s="19">
        <f t="shared" si="2"/>
        <v>7909747.7599999998</v>
      </c>
    </row>
    <row r="23" spans="1:14" x14ac:dyDescent="0.25">
      <c r="A23" s="25" t="s">
        <v>33</v>
      </c>
      <c r="B23" s="19">
        <v>311878.56</v>
      </c>
      <c r="C23" s="19">
        <v>233000</v>
      </c>
      <c r="D23" s="19">
        <v>711776</v>
      </c>
      <c r="E23" s="19">
        <v>345156.2</v>
      </c>
      <c r="F23" s="19">
        <f>70700+239000</f>
        <v>309700</v>
      </c>
      <c r="G23" s="19">
        <v>319210</v>
      </c>
      <c r="H23" s="19">
        <v>339346.65</v>
      </c>
      <c r="I23" s="19">
        <v>378646.59</v>
      </c>
      <c r="J23" s="19">
        <v>394132.57</v>
      </c>
      <c r="K23" s="19">
        <v>345103.6</v>
      </c>
      <c r="L23" s="19">
        <v>385030</v>
      </c>
      <c r="M23" s="19"/>
      <c r="N23" s="19">
        <f t="shared" si="2"/>
        <v>4072980.1699999995</v>
      </c>
    </row>
    <row r="24" spans="1:14" x14ac:dyDescent="0.25">
      <c r="A24" s="25" t="s">
        <v>34</v>
      </c>
      <c r="B24" s="19">
        <v>2950</v>
      </c>
      <c r="C24" s="19"/>
      <c r="D24" s="19"/>
      <c r="E24" s="19">
        <v>3025</v>
      </c>
      <c r="F24" s="19"/>
      <c r="G24" s="19"/>
      <c r="H24" s="19"/>
      <c r="I24" s="19"/>
      <c r="J24" s="19"/>
      <c r="K24" s="19"/>
      <c r="L24" s="19"/>
      <c r="M24" s="19"/>
      <c r="N24" s="19">
        <f t="shared" si="2"/>
        <v>5975</v>
      </c>
    </row>
    <row r="25" spans="1:14" x14ac:dyDescent="0.25">
      <c r="A25" s="14" t="s">
        <v>35</v>
      </c>
      <c r="B25" s="15">
        <f>SUM(B26:B34)</f>
        <v>8424100.3999999985</v>
      </c>
      <c r="C25" s="15">
        <f t="shared" ref="C25:M25" si="4">SUM(C26:C34)</f>
        <v>8338343.0099999998</v>
      </c>
      <c r="D25" s="15">
        <f t="shared" si="4"/>
        <v>14471872.139999999</v>
      </c>
      <c r="E25" s="15">
        <f t="shared" si="4"/>
        <v>8247790.5999999996</v>
      </c>
      <c r="F25" s="15">
        <f t="shared" si="4"/>
        <v>3174214.65</v>
      </c>
      <c r="G25" s="15">
        <f t="shared" si="4"/>
        <v>3840872.6599999997</v>
      </c>
      <c r="H25" s="15">
        <f t="shared" si="4"/>
        <v>4379135.6399999997</v>
      </c>
      <c r="I25" s="15">
        <f t="shared" si="4"/>
        <v>7549292.6799999997</v>
      </c>
      <c r="J25" s="15">
        <f t="shared" si="4"/>
        <v>4704387.3099999996</v>
      </c>
      <c r="K25" s="15">
        <f t="shared" si="4"/>
        <v>5718262.9000000004</v>
      </c>
      <c r="L25" s="15">
        <f t="shared" si="4"/>
        <v>6775194.5300000003</v>
      </c>
      <c r="M25" s="15">
        <f t="shared" si="4"/>
        <v>0</v>
      </c>
      <c r="N25" s="15">
        <f t="shared" si="2"/>
        <v>75623466.519999996</v>
      </c>
    </row>
    <row r="26" spans="1:14" x14ac:dyDescent="0.25">
      <c r="A26" s="25" t="s">
        <v>36</v>
      </c>
      <c r="B26" s="19">
        <v>555518.93000000005</v>
      </c>
      <c r="C26" s="19">
        <v>661081.46</v>
      </c>
      <c r="D26" s="19">
        <v>1321214.95</v>
      </c>
      <c r="E26" s="19">
        <v>68742</v>
      </c>
      <c r="F26" s="19">
        <v>442561.05</v>
      </c>
      <c r="G26" s="19">
        <v>775851.92</v>
      </c>
      <c r="H26" s="19">
        <v>238593.72000000003</v>
      </c>
      <c r="I26" s="19">
        <v>416487.88</v>
      </c>
      <c r="J26" s="19">
        <v>866973.22</v>
      </c>
      <c r="K26" s="19">
        <v>593438.12</v>
      </c>
      <c r="L26" s="19">
        <v>824641.28</v>
      </c>
      <c r="M26" s="19"/>
      <c r="N26" s="19">
        <f t="shared" si="2"/>
        <v>6765104.5300000003</v>
      </c>
    </row>
    <row r="27" spans="1:14" x14ac:dyDescent="0.25">
      <c r="A27" s="25" t="s">
        <v>37</v>
      </c>
      <c r="B27" s="19">
        <v>0</v>
      </c>
      <c r="C27" s="19"/>
      <c r="D27" s="19"/>
      <c r="E27" s="19"/>
      <c r="F27" s="19"/>
      <c r="G27" s="27">
        <v>2798.96</v>
      </c>
      <c r="H27" s="19"/>
      <c r="I27" s="19">
        <v>303496</v>
      </c>
      <c r="J27" s="19"/>
      <c r="K27" s="19"/>
      <c r="L27" s="19"/>
      <c r="M27" s="19"/>
      <c r="N27" s="19">
        <f t="shared" si="2"/>
        <v>306294.96000000002</v>
      </c>
    </row>
    <row r="28" spans="1:14" x14ac:dyDescent="0.25">
      <c r="A28" s="25" t="s">
        <v>38</v>
      </c>
      <c r="B28" s="19">
        <v>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>
        <f t="shared" si="2"/>
        <v>0</v>
      </c>
    </row>
    <row r="29" spans="1:14" x14ac:dyDescent="0.25">
      <c r="A29" s="25" t="s">
        <v>39</v>
      </c>
      <c r="B29" s="19">
        <v>6018873.5899999999</v>
      </c>
      <c r="C29" s="19">
        <v>7257669.6600000001</v>
      </c>
      <c r="D29" s="19">
        <v>10797090.02</v>
      </c>
      <c r="E29" s="19">
        <v>6687145.25</v>
      </c>
      <c r="F29" s="19">
        <v>686276.68</v>
      </c>
      <c r="G29" s="19">
        <v>672164.71</v>
      </c>
      <c r="H29" s="19">
        <v>895248.46</v>
      </c>
      <c r="I29" s="19">
        <v>1894774.02</v>
      </c>
      <c r="J29" s="19">
        <v>838775.25</v>
      </c>
      <c r="K29" s="19">
        <v>1632383.08</v>
      </c>
      <c r="L29" s="19">
        <v>1116181.4200000002</v>
      </c>
      <c r="M29" s="19"/>
      <c r="N29" s="19">
        <f t="shared" si="2"/>
        <v>38496582.140000001</v>
      </c>
    </row>
    <row r="30" spans="1:14" x14ac:dyDescent="0.25">
      <c r="A30" s="25" t="s">
        <v>40</v>
      </c>
      <c r="B30" s="19">
        <v>0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>
        <f t="shared" si="2"/>
        <v>0</v>
      </c>
    </row>
    <row r="31" spans="1:14" x14ac:dyDescent="0.25">
      <c r="A31" s="25" t="s">
        <v>41</v>
      </c>
      <c r="B31" s="19">
        <v>229716.14</v>
      </c>
      <c r="C31" s="19"/>
      <c r="D31" s="19"/>
      <c r="E31" s="19">
        <v>13785.35</v>
      </c>
      <c r="F31" s="19">
        <v>18408</v>
      </c>
      <c r="G31" s="19">
        <v>18857</v>
      </c>
      <c r="H31" s="19">
        <v>131644.04999999999</v>
      </c>
      <c r="I31" s="19">
        <v>264366.94</v>
      </c>
      <c r="J31" s="19">
        <v>154688.15</v>
      </c>
      <c r="K31" s="19">
        <v>193135.14</v>
      </c>
      <c r="L31" s="27">
        <f>36942.02+10620+3410</f>
        <v>50972.02</v>
      </c>
      <c r="M31" s="19"/>
      <c r="N31" s="19">
        <f t="shared" si="2"/>
        <v>1075572.79</v>
      </c>
    </row>
    <row r="32" spans="1:14" x14ac:dyDescent="0.25">
      <c r="A32" s="25" t="s">
        <v>42</v>
      </c>
      <c r="B32" s="19">
        <v>15500</v>
      </c>
      <c r="C32" s="19">
        <v>8000</v>
      </c>
      <c r="D32" s="19">
        <v>918299.23</v>
      </c>
      <c r="E32" s="19">
        <v>278914</v>
      </c>
      <c r="F32" s="19">
        <v>1596907.48</v>
      </c>
      <c r="G32" s="19">
        <v>1025026.32</v>
      </c>
      <c r="H32" s="19">
        <v>1598178.77</v>
      </c>
      <c r="I32" s="19">
        <v>1682535.39</v>
      </c>
      <c r="J32" s="19">
        <v>827753.3</v>
      </c>
      <c r="K32" s="19">
        <v>660374.31999999995</v>
      </c>
      <c r="L32" s="19">
        <v>1277018.67</v>
      </c>
      <c r="M32" s="19"/>
      <c r="N32" s="19">
        <f t="shared" si="2"/>
        <v>9888507.4799999986</v>
      </c>
    </row>
    <row r="33" spans="1:14" x14ac:dyDescent="0.25">
      <c r="A33" s="25" t="s">
        <v>43</v>
      </c>
      <c r="B33" s="19">
        <v>0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>
        <f t="shared" si="2"/>
        <v>0</v>
      </c>
    </row>
    <row r="34" spans="1:14" x14ac:dyDescent="0.25">
      <c r="A34" s="25" t="s">
        <v>44</v>
      </c>
      <c r="B34" s="19">
        <v>1604491.74</v>
      </c>
      <c r="C34" s="19">
        <v>411591.89</v>
      </c>
      <c r="D34" s="19">
        <v>1435267.94</v>
      </c>
      <c r="E34" s="19">
        <v>1199204</v>
      </c>
      <c r="F34" s="19">
        <v>430061.44</v>
      </c>
      <c r="G34" s="19">
        <v>1346173.75</v>
      </c>
      <c r="H34" s="19">
        <v>1515470.64</v>
      </c>
      <c r="I34" s="19">
        <v>2987632.45</v>
      </c>
      <c r="J34" s="19">
        <v>2016197.39</v>
      </c>
      <c r="K34" s="19">
        <v>2638932.2400000002</v>
      </c>
      <c r="L34" s="19">
        <v>3506381.14</v>
      </c>
      <c r="M34" s="19"/>
      <c r="N34" s="19">
        <f t="shared" si="2"/>
        <v>19091404.620000001</v>
      </c>
    </row>
    <row r="35" spans="1:14" x14ac:dyDescent="0.25">
      <c r="A35" s="14" t="s">
        <v>45</v>
      </c>
      <c r="B35" s="28">
        <f>SUM(B36:B43)</f>
        <v>0</v>
      </c>
      <c r="C35" s="28">
        <f t="shared" ref="C35:M35" si="5">SUM(C36:C43)</f>
        <v>0</v>
      </c>
      <c r="D35" s="28">
        <f t="shared" si="5"/>
        <v>0</v>
      </c>
      <c r="E35" s="28">
        <f t="shared" si="5"/>
        <v>0</v>
      </c>
      <c r="F35" s="28">
        <f t="shared" si="5"/>
        <v>0</v>
      </c>
      <c r="G35" s="28">
        <f t="shared" si="5"/>
        <v>0</v>
      </c>
      <c r="H35" s="15">
        <f t="shared" si="5"/>
        <v>0</v>
      </c>
      <c r="I35" s="28">
        <f t="shared" si="5"/>
        <v>0</v>
      </c>
      <c r="J35" s="28">
        <f t="shared" si="5"/>
        <v>0</v>
      </c>
      <c r="K35" s="28">
        <f t="shared" si="5"/>
        <v>0</v>
      </c>
      <c r="L35" s="28">
        <f t="shared" si="5"/>
        <v>0</v>
      </c>
      <c r="M35" s="28">
        <f t="shared" si="5"/>
        <v>0</v>
      </c>
      <c r="N35" s="28">
        <f t="shared" si="2"/>
        <v>0</v>
      </c>
    </row>
    <row r="36" spans="1:14" x14ac:dyDescent="0.25">
      <c r="A36" s="25" t="s">
        <v>46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/>
      <c r="H36" s="19"/>
      <c r="I36" s="19"/>
      <c r="J36" s="19"/>
      <c r="K36" s="19">
        <v>0</v>
      </c>
      <c r="L36" s="19">
        <v>0</v>
      </c>
      <c r="M36" s="19">
        <v>0</v>
      </c>
      <c r="N36" s="19">
        <f t="shared" si="2"/>
        <v>0</v>
      </c>
    </row>
    <row r="37" spans="1:14" x14ac:dyDescent="0.25">
      <c r="A37" s="25" t="s">
        <v>47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f t="shared" si="2"/>
        <v>0</v>
      </c>
    </row>
    <row r="38" spans="1:14" x14ac:dyDescent="0.25">
      <c r="A38" s="25" t="s">
        <v>48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f t="shared" si="2"/>
        <v>0</v>
      </c>
    </row>
    <row r="39" spans="1:14" x14ac:dyDescent="0.25">
      <c r="A39" s="25" t="s">
        <v>49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f t="shared" si="2"/>
        <v>0</v>
      </c>
    </row>
    <row r="40" spans="1:14" x14ac:dyDescent="0.25">
      <c r="A40" s="25" t="s">
        <v>50</v>
      </c>
      <c r="B40" s="19">
        <v>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f t="shared" si="2"/>
        <v>0</v>
      </c>
    </row>
    <row r="41" spans="1:14" x14ac:dyDescent="0.25">
      <c r="A41" s="25" t="s">
        <v>51</v>
      </c>
      <c r="B41" s="19">
        <v>0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f t="shared" si="2"/>
        <v>0</v>
      </c>
    </row>
    <row r="42" spans="1:14" x14ac:dyDescent="0.25">
      <c r="A42" s="25" t="s">
        <v>52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f t="shared" si="2"/>
        <v>0</v>
      </c>
    </row>
    <row r="43" spans="1:14" x14ac:dyDescent="0.25">
      <c r="A43" s="25" t="s">
        <v>53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f t="shared" si="2"/>
        <v>0</v>
      </c>
    </row>
    <row r="44" spans="1:14" x14ac:dyDescent="0.25">
      <c r="A44" s="14" t="s">
        <v>54</v>
      </c>
      <c r="B44" s="15">
        <f>SUM(B45:B50)</f>
        <v>0</v>
      </c>
      <c r="C44" s="15">
        <f t="shared" ref="C44:M44" si="6">SUM(C45:C50)</f>
        <v>0</v>
      </c>
      <c r="D44" s="15">
        <f t="shared" si="6"/>
        <v>0</v>
      </c>
      <c r="E44" s="15">
        <f t="shared" si="6"/>
        <v>0</v>
      </c>
      <c r="F44" s="15">
        <f t="shared" si="6"/>
        <v>0</v>
      </c>
      <c r="G44" s="15">
        <f t="shared" si="6"/>
        <v>0</v>
      </c>
      <c r="H44" s="15">
        <f t="shared" si="6"/>
        <v>0</v>
      </c>
      <c r="I44" s="15">
        <f t="shared" si="6"/>
        <v>0</v>
      </c>
      <c r="J44" s="15">
        <f t="shared" si="6"/>
        <v>0</v>
      </c>
      <c r="K44" s="15">
        <f t="shared" si="6"/>
        <v>0</v>
      </c>
      <c r="L44" s="15">
        <f t="shared" si="6"/>
        <v>0</v>
      </c>
      <c r="M44" s="15">
        <f t="shared" si="6"/>
        <v>0</v>
      </c>
      <c r="N44" s="15">
        <f t="shared" si="2"/>
        <v>0</v>
      </c>
    </row>
    <row r="45" spans="1:14" x14ac:dyDescent="0.25">
      <c r="A45" s="25" t="s">
        <v>55</v>
      </c>
      <c r="B45" s="19">
        <v>0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f t="shared" si="2"/>
        <v>0</v>
      </c>
    </row>
    <row r="46" spans="1:14" x14ac:dyDescent="0.25">
      <c r="A46" s="25" t="s">
        <v>56</v>
      </c>
      <c r="B46" s="19">
        <v>0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f t="shared" si="2"/>
        <v>0</v>
      </c>
    </row>
    <row r="47" spans="1:14" x14ac:dyDescent="0.25">
      <c r="A47" s="25" t="s">
        <v>57</v>
      </c>
      <c r="B47" s="19">
        <v>0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f t="shared" si="2"/>
        <v>0</v>
      </c>
    </row>
    <row r="48" spans="1:14" x14ac:dyDescent="0.25">
      <c r="A48" s="25" t="s">
        <v>58</v>
      </c>
      <c r="B48" s="19">
        <v>0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f t="shared" si="2"/>
        <v>0</v>
      </c>
    </row>
    <row r="49" spans="1:14" x14ac:dyDescent="0.25">
      <c r="A49" s="25" t="s">
        <v>59</v>
      </c>
      <c r="B49" s="19">
        <v>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f t="shared" si="2"/>
        <v>0</v>
      </c>
    </row>
    <row r="50" spans="1:14" x14ac:dyDescent="0.25">
      <c r="A50" s="25" t="s">
        <v>60</v>
      </c>
      <c r="B50" s="19">
        <v>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f t="shared" si="2"/>
        <v>0</v>
      </c>
    </row>
    <row r="51" spans="1:14" x14ac:dyDescent="0.25">
      <c r="A51" s="14" t="s">
        <v>61</v>
      </c>
      <c r="B51" s="15">
        <f>SUM(B52:B60)</f>
        <v>392148</v>
      </c>
      <c r="C51" s="15">
        <f t="shared" ref="C51:M52" si="7">SUM(C52:C60)</f>
        <v>394950.40000000002</v>
      </c>
      <c r="D51" s="15">
        <f t="shared" si="7"/>
        <v>2804903.87</v>
      </c>
      <c r="E51" s="15">
        <f t="shared" si="7"/>
        <v>0</v>
      </c>
      <c r="F51" s="15">
        <f>SUM(F52:F60)</f>
        <v>732297.05</v>
      </c>
      <c r="G51" s="15">
        <f t="shared" si="7"/>
        <v>211043.05</v>
      </c>
      <c r="H51" s="15">
        <f t="shared" si="7"/>
        <v>187979.90000000005</v>
      </c>
      <c r="I51" s="15">
        <f t="shared" si="7"/>
        <v>2452156.9299999997</v>
      </c>
      <c r="J51" s="15">
        <f t="shared" si="7"/>
        <v>86710</v>
      </c>
      <c r="K51" s="15">
        <f t="shared" si="7"/>
        <v>205121.88</v>
      </c>
      <c r="L51" s="15">
        <f t="shared" si="7"/>
        <v>408667.62</v>
      </c>
      <c r="M51" s="15">
        <f t="shared" si="7"/>
        <v>0</v>
      </c>
      <c r="N51" s="15">
        <f t="shared" si="2"/>
        <v>7875978.7000000002</v>
      </c>
    </row>
    <row r="52" spans="1:14" x14ac:dyDescent="0.25">
      <c r="A52" s="25" t="s">
        <v>62</v>
      </c>
      <c r="B52" s="19">
        <v>0</v>
      </c>
      <c r="C52" s="19">
        <v>0</v>
      </c>
      <c r="D52" s="19"/>
      <c r="E52" s="15">
        <f t="shared" si="7"/>
        <v>0</v>
      </c>
      <c r="F52" s="29">
        <f>203440.04+34688+194169+150000</f>
        <v>582297.04</v>
      </c>
      <c r="G52" s="19">
        <v>9061.27</v>
      </c>
      <c r="H52" s="19">
        <v>179566.50000000006</v>
      </c>
      <c r="I52" s="19">
        <v>1198354.8999999999</v>
      </c>
      <c r="J52" s="19">
        <v>0</v>
      </c>
      <c r="K52" s="19">
        <v>192259.88</v>
      </c>
      <c r="L52" s="27">
        <v>5756.62</v>
      </c>
      <c r="M52" s="19">
        <v>0</v>
      </c>
      <c r="N52" s="19">
        <f t="shared" si="2"/>
        <v>2167296.21</v>
      </c>
    </row>
    <row r="53" spans="1:14" x14ac:dyDescent="0.25">
      <c r="A53" s="25" t="s">
        <v>63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f t="shared" si="2"/>
        <v>0</v>
      </c>
    </row>
    <row r="54" spans="1:14" x14ac:dyDescent="0.25">
      <c r="A54" s="25" t="s">
        <v>64</v>
      </c>
      <c r="B54" s="19">
        <v>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1176521.99</v>
      </c>
      <c r="J54" s="19">
        <v>86710</v>
      </c>
      <c r="K54" s="19">
        <v>0</v>
      </c>
      <c r="L54" s="30">
        <v>402911</v>
      </c>
      <c r="M54" s="19">
        <v>0</v>
      </c>
      <c r="N54" s="19">
        <f t="shared" si="2"/>
        <v>1666142.99</v>
      </c>
    </row>
    <row r="55" spans="1:14" x14ac:dyDescent="0.25">
      <c r="A55" s="25" t="s">
        <v>65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f t="shared" si="2"/>
        <v>0</v>
      </c>
    </row>
    <row r="56" spans="1:14" x14ac:dyDescent="0.25">
      <c r="A56" s="25" t="s">
        <v>66</v>
      </c>
      <c r="B56" s="19">
        <v>0</v>
      </c>
      <c r="C56" s="19">
        <v>0</v>
      </c>
      <c r="D56" s="19"/>
      <c r="F56" s="29">
        <v>150000.01</v>
      </c>
      <c r="G56" s="19">
        <v>0</v>
      </c>
      <c r="H56" s="19">
        <v>8413.4</v>
      </c>
      <c r="I56" s="19">
        <v>77280.039999999994</v>
      </c>
      <c r="J56" s="19">
        <v>0</v>
      </c>
      <c r="K56" s="19">
        <v>12862</v>
      </c>
      <c r="L56" s="19">
        <v>0</v>
      </c>
      <c r="M56" s="19">
        <v>0</v>
      </c>
      <c r="N56" s="19">
        <f t="shared" si="2"/>
        <v>248555.45</v>
      </c>
    </row>
    <row r="57" spans="1:14" x14ac:dyDescent="0.25">
      <c r="A57" s="25" t="s">
        <v>67</v>
      </c>
      <c r="B57" s="19">
        <v>0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f t="shared" si="2"/>
        <v>0</v>
      </c>
    </row>
    <row r="58" spans="1:14" x14ac:dyDescent="0.25">
      <c r="A58" s="25" t="s">
        <v>68</v>
      </c>
      <c r="B58" s="19">
        <v>0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f t="shared" si="2"/>
        <v>0</v>
      </c>
    </row>
    <row r="59" spans="1:14" x14ac:dyDescent="0.25">
      <c r="A59" s="25" t="s">
        <v>69</v>
      </c>
      <c r="B59" s="19">
        <v>392148</v>
      </c>
      <c r="C59" s="19">
        <v>394950.40000000002</v>
      </c>
      <c r="D59" s="19">
        <v>2804903.87</v>
      </c>
      <c r="E59" s="19">
        <v>0</v>
      </c>
      <c r="F59" s="19">
        <v>0</v>
      </c>
      <c r="G59" s="27">
        <v>201981.78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f t="shared" si="2"/>
        <v>3793984.05</v>
      </c>
    </row>
    <row r="60" spans="1:14" x14ac:dyDescent="0.25">
      <c r="A60" s="25" t="s">
        <v>70</v>
      </c>
      <c r="B60" s="19">
        <v>0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f t="shared" si="2"/>
        <v>0</v>
      </c>
    </row>
    <row r="61" spans="1:14" x14ac:dyDescent="0.25">
      <c r="A61" s="14" t="s">
        <v>71</v>
      </c>
      <c r="B61" s="15">
        <f>SUM(B62:B65)</f>
        <v>0</v>
      </c>
      <c r="C61" s="15">
        <f t="shared" ref="C61:M61" si="8">SUM(C62:C65)</f>
        <v>0</v>
      </c>
      <c r="D61" s="15">
        <f t="shared" si="8"/>
        <v>0</v>
      </c>
      <c r="E61" s="15">
        <f t="shared" si="8"/>
        <v>0</v>
      </c>
      <c r="F61" s="15">
        <f t="shared" si="8"/>
        <v>0</v>
      </c>
      <c r="G61" s="15">
        <f t="shared" si="8"/>
        <v>0</v>
      </c>
      <c r="H61" s="15">
        <f t="shared" si="8"/>
        <v>0</v>
      </c>
      <c r="I61" s="15">
        <f t="shared" si="8"/>
        <v>0</v>
      </c>
      <c r="J61" s="15">
        <f t="shared" si="8"/>
        <v>0</v>
      </c>
      <c r="K61" s="15">
        <f t="shared" si="8"/>
        <v>0</v>
      </c>
      <c r="L61" s="15">
        <f t="shared" si="8"/>
        <v>0</v>
      </c>
      <c r="M61" s="15">
        <f t="shared" si="8"/>
        <v>0</v>
      </c>
      <c r="N61" s="15">
        <f t="shared" si="2"/>
        <v>0</v>
      </c>
    </row>
    <row r="62" spans="1:14" x14ac:dyDescent="0.25">
      <c r="A62" s="25" t="s">
        <v>72</v>
      </c>
      <c r="B62" s="19">
        <v>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f t="shared" si="2"/>
        <v>0</v>
      </c>
    </row>
    <row r="63" spans="1:14" x14ac:dyDescent="0.25">
      <c r="A63" s="25" t="s">
        <v>73</v>
      </c>
      <c r="B63" s="19">
        <v>0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/>
      <c r="K63" s="19">
        <v>0</v>
      </c>
      <c r="L63" s="19">
        <v>0</v>
      </c>
      <c r="M63" s="19">
        <v>0</v>
      </c>
      <c r="N63" s="19">
        <f t="shared" si="2"/>
        <v>0</v>
      </c>
    </row>
    <row r="64" spans="1:14" x14ac:dyDescent="0.25">
      <c r="A64" s="25" t="s">
        <v>74</v>
      </c>
      <c r="B64" s="19">
        <v>0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f t="shared" si="2"/>
        <v>0</v>
      </c>
    </row>
    <row r="65" spans="1:14" x14ac:dyDescent="0.25">
      <c r="A65" s="25" t="s">
        <v>75</v>
      </c>
      <c r="B65" s="19">
        <v>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f t="shared" si="2"/>
        <v>0</v>
      </c>
    </row>
    <row r="66" spans="1:14" x14ac:dyDescent="0.25">
      <c r="A66" s="14" t="s">
        <v>76</v>
      </c>
      <c r="B66" s="15">
        <f>SUM(B67:B68)</f>
        <v>0</v>
      </c>
      <c r="C66" s="15">
        <f t="shared" ref="C66:M66" si="9">SUM(C67:C68)</f>
        <v>0</v>
      </c>
      <c r="D66" s="15">
        <f t="shared" si="9"/>
        <v>0</v>
      </c>
      <c r="E66" s="15">
        <f t="shared" si="9"/>
        <v>0</v>
      </c>
      <c r="F66" s="15">
        <f t="shared" si="9"/>
        <v>0</v>
      </c>
      <c r="G66" s="15">
        <f t="shared" si="9"/>
        <v>0</v>
      </c>
      <c r="H66" s="15">
        <f t="shared" si="9"/>
        <v>0</v>
      </c>
      <c r="I66" s="15">
        <f t="shared" si="9"/>
        <v>0</v>
      </c>
      <c r="J66" s="15">
        <f t="shared" si="9"/>
        <v>0</v>
      </c>
      <c r="K66" s="15">
        <f t="shared" si="9"/>
        <v>0</v>
      </c>
      <c r="L66" s="15">
        <f t="shared" si="9"/>
        <v>0</v>
      </c>
      <c r="M66" s="15">
        <f t="shared" si="9"/>
        <v>0</v>
      </c>
      <c r="N66" s="15">
        <f t="shared" si="2"/>
        <v>0</v>
      </c>
    </row>
    <row r="67" spans="1:14" x14ac:dyDescent="0.25">
      <c r="A67" s="25" t="s">
        <v>77</v>
      </c>
      <c r="B67" s="19"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f t="shared" si="2"/>
        <v>0</v>
      </c>
    </row>
    <row r="68" spans="1:14" x14ac:dyDescent="0.25">
      <c r="A68" s="25" t="s">
        <v>78</v>
      </c>
      <c r="B68" s="19">
        <v>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f t="shared" si="2"/>
        <v>0</v>
      </c>
    </row>
    <row r="69" spans="1:14" x14ac:dyDescent="0.25">
      <c r="A69" s="14" t="s">
        <v>79</v>
      </c>
      <c r="B69" s="15">
        <f>SUM(B70:B72)</f>
        <v>0</v>
      </c>
      <c r="C69" s="15">
        <f t="shared" ref="C69:M69" si="10">SUM(C70:C72)</f>
        <v>0</v>
      </c>
      <c r="D69" s="15">
        <f t="shared" si="10"/>
        <v>0</v>
      </c>
      <c r="E69" s="15">
        <f t="shared" si="10"/>
        <v>0</v>
      </c>
      <c r="F69" s="15">
        <f t="shared" si="10"/>
        <v>0</v>
      </c>
      <c r="G69" s="15">
        <f t="shared" si="10"/>
        <v>0</v>
      </c>
      <c r="H69" s="15">
        <f t="shared" si="10"/>
        <v>0</v>
      </c>
      <c r="I69" s="15">
        <f t="shared" si="10"/>
        <v>0</v>
      </c>
      <c r="J69" s="15">
        <f t="shared" si="10"/>
        <v>0</v>
      </c>
      <c r="K69" s="15">
        <f t="shared" si="10"/>
        <v>0</v>
      </c>
      <c r="L69" s="15">
        <f t="shared" si="10"/>
        <v>0</v>
      </c>
      <c r="M69" s="15">
        <f t="shared" si="10"/>
        <v>0</v>
      </c>
      <c r="N69" s="15">
        <f t="shared" si="2"/>
        <v>0</v>
      </c>
    </row>
    <row r="70" spans="1:14" x14ac:dyDescent="0.25">
      <c r="A70" s="25" t="s">
        <v>80</v>
      </c>
      <c r="B70" s="19">
        <v>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f t="shared" si="2"/>
        <v>0</v>
      </c>
    </row>
    <row r="71" spans="1:14" x14ac:dyDescent="0.25">
      <c r="A71" s="25" t="s">
        <v>81</v>
      </c>
      <c r="B71" s="19">
        <v>0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f t="shared" si="2"/>
        <v>0</v>
      </c>
    </row>
    <row r="72" spans="1:14" x14ac:dyDescent="0.25">
      <c r="A72" s="25" t="s">
        <v>82</v>
      </c>
      <c r="B72" s="19">
        <v>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f t="shared" si="2"/>
        <v>0</v>
      </c>
    </row>
    <row r="73" spans="1:14" x14ac:dyDescent="0.25">
      <c r="A73" s="12" t="s">
        <v>83</v>
      </c>
      <c r="B73" s="13">
        <f>+B74+B77+B80</f>
        <v>0</v>
      </c>
      <c r="C73" s="13">
        <f t="shared" ref="C73:M73" si="11">+C74+C77+C80</f>
        <v>0</v>
      </c>
      <c r="D73" s="13">
        <f t="shared" si="11"/>
        <v>0</v>
      </c>
      <c r="E73" s="13">
        <f t="shared" si="11"/>
        <v>0</v>
      </c>
      <c r="F73" s="13">
        <f t="shared" si="11"/>
        <v>0</v>
      </c>
      <c r="G73" s="13">
        <f t="shared" si="11"/>
        <v>0</v>
      </c>
      <c r="H73" s="13">
        <f t="shared" si="11"/>
        <v>0</v>
      </c>
      <c r="I73" s="13">
        <f t="shared" si="11"/>
        <v>0</v>
      </c>
      <c r="J73" s="13">
        <f t="shared" si="11"/>
        <v>0</v>
      </c>
      <c r="K73" s="13">
        <f t="shared" si="11"/>
        <v>0</v>
      </c>
      <c r="L73" s="13">
        <f t="shared" si="11"/>
        <v>0</v>
      </c>
      <c r="M73" s="13">
        <f t="shared" si="11"/>
        <v>0</v>
      </c>
      <c r="N73" s="13">
        <f t="shared" si="2"/>
        <v>0</v>
      </c>
    </row>
    <row r="74" spans="1:14" x14ac:dyDescent="0.25">
      <c r="A74" s="14" t="s">
        <v>84</v>
      </c>
      <c r="B74" s="15">
        <f>SUM(B75:B76)</f>
        <v>0</v>
      </c>
      <c r="C74" s="15">
        <f t="shared" ref="C74:M74" si="12">SUM(C75:C76)</f>
        <v>0</v>
      </c>
      <c r="D74" s="15">
        <f t="shared" si="12"/>
        <v>0</v>
      </c>
      <c r="E74" s="15">
        <f t="shared" si="12"/>
        <v>0</v>
      </c>
      <c r="F74" s="15">
        <f t="shared" si="12"/>
        <v>0</v>
      </c>
      <c r="G74" s="15">
        <f t="shared" si="12"/>
        <v>0</v>
      </c>
      <c r="H74" s="15">
        <f t="shared" si="12"/>
        <v>0</v>
      </c>
      <c r="I74" s="15">
        <f t="shared" si="12"/>
        <v>0</v>
      </c>
      <c r="J74" s="15">
        <f t="shared" si="12"/>
        <v>0</v>
      </c>
      <c r="K74" s="15">
        <f t="shared" si="12"/>
        <v>0</v>
      </c>
      <c r="L74" s="15">
        <f t="shared" si="12"/>
        <v>0</v>
      </c>
      <c r="M74" s="15">
        <f t="shared" si="12"/>
        <v>0</v>
      </c>
      <c r="N74" s="15">
        <f t="shared" ref="N74:N82" si="13">SUM(B74:M74)</f>
        <v>0</v>
      </c>
    </row>
    <row r="75" spans="1:14" x14ac:dyDescent="0.25">
      <c r="A75" s="25" t="s">
        <v>85</v>
      </c>
      <c r="B75" s="19">
        <v>0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f t="shared" si="13"/>
        <v>0</v>
      </c>
    </row>
    <row r="76" spans="1:14" x14ac:dyDescent="0.25">
      <c r="A76" s="25" t="s">
        <v>86</v>
      </c>
      <c r="B76" s="19">
        <v>0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f t="shared" si="13"/>
        <v>0</v>
      </c>
    </row>
    <row r="77" spans="1:14" x14ac:dyDescent="0.25">
      <c r="A77" s="14" t="s">
        <v>87</v>
      </c>
      <c r="B77" s="15">
        <f>SUM(B78:B79)</f>
        <v>0</v>
      </c>
      <c r="C77" s="15">
        <f t="shared" ref="C77:M77" si="14">SUM(C78:C79)</f>
        <v>0</v>
      </c>
      <c r="D77" s="15">
        <f t="shared" si="14"/>
        <v>0</v>
      </c>
      <c r="E77" s="15">
        <f t="shared" si="14"/>
        <v>0</v>
      </c>
      <c r="F77" s="15">
        <f t="shared" si="14"/>
        <v>0</v>
      </c>
      <c r="G77" s="15">
        <f t="shared" si="14"/>
        <v>0</v>
      </c>
      <c r="H77" s="15">
        <f t="shared" si="14"/>
        <v>0</v>
      </c>
      <c r="I77" s="15">
        <f t="shared" si="14"/>
        <v>0</v>
      </c>
      <c r="J77" s="15">
        <f t="shared" si="14"/>
        <v>0</v>
      </c>
      <c r="K77" s="15">
        <f t="shared" si="14"/>
        <v>0</v>
      </c>
      <c r="L77" s="15">
        <f t="shared" si="14"/>
        <v>0</v>
      </c>
      <c r="M77" s="15">
        <f t="shared" si="14"/>
        <v>0</v>
      </c>
      <c r="N77" s="15">
        <f t="shared" si="13"/>
        <v>0</v>
      </c>
    </row>
    <row r="78" spans="1:14" x14ac:dyDescent="0.25">
      <c r="A78" s="25" t="s">
        <v>88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31">
        <v>0</v>
      </c>
      <c r="M78" s="19">
        <v>0</v>
      </c>
      <c r="N78" s="19">
        <f t="shared" si="13"/>
        <v>0</v>
      </c>
    </row>
    <row r="79" spans="1:14" x14ac:dyDescent="0.25">
      <c r="A79" s="25" t="s">
        <v>89</v>
      </c>
      <c r="B79" s="19">
        <v>0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f t="shared" si="13"/>
        <v>0</v>
      </c>
    </row>
    <row r="80" spans="1:14" x14ac:dyDescent="0.25">
      <c r="A80" s="14" t="s">
        <v>90</v>
      </c>
      <c r="B80" s="15">
        <f>SUM(B81)</f>
        <v>0</v>
      </c>
      <c r="C80" s="15">
        <f t="shared" ref="C80:M80" si="15">SUM(C81)</f>
        <v>0</v>
      </c>
      <c r="D80" s="15">
        <f t="shared" si="15"/>
        <v>0</v>
      </c>
      <c r="E80" s="15">
        <f t="shared" si="15"/>
        <v>0</v>
      </c>
      <c r="F80" s="15">
        <f t="shared" si="15"/>
        <v>0</v>
      </c>
      <c r="G80" s="15">
        <f t="shared" si="15"/>
        <v>0</v>
      </c>
      <c r="H80" s="15">
        <f t="shared" si="15"/>
        <v>0</v>
      </c>
      <c r="I80" s="15">
        <f t="shared" si="15"/>
        <v>0</v>
      </c>
      <c r="J80" s="15">
        <f t="shared" si="15"/>
        <v>0</v>
      </c>
      <c r="K80" s="15">
        <f t="shared" si="15"/>
        <v>0</v>
      </c>
      <c r="L80" s="15">
        <f t="shared" si="15"/>
        <v>0</v>
      </c>
      <c r="M80" s="15">
        <f t="shared" si="15"/>
        <v>0</v>
      </c>
      <c r="N80" s="15">
        <f t="shared" si="13"/>
        <v>0</v>
      </c>
    </row>
    <row r="81" spans="1:14" x14ac:dyDescent="0.25">
      <c r="A81" s="25" t="s">
        <v>91</v>
      </c>
      <c r="B81" s="19">
        <v>0</v>
      </c>
      <c r="C81" s="1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f t="shared" si="13"/>
        <v>0</v>
      </c>
    </row>
    <row r="82" spans="1:14" x14ac:dyDescent="0.25">
      <c r="A82" s="32" t="s">
        <v>92</v>
      </c>
      <c r="B82" s="33">
        <f>+B73+B8</f>
        <v>30162965.219999999</v>
      </c>
      <c r="C82" s="33">
        <f t="shared" ref="C82:M82" si="16">+C73+C8</f>
        <v>36481801.640000001</v>
      </c>
      <c r="D82" s="33">
        <f t="shared" si="16"/>
        <v>44004751.319999993</v>
      </c>
      <c r="E82" s="33">
        <f t="shared" si="16"/>
        <v>30939477.68</v>
      </c>
      <c r="F82" s="33">
        <f t="shared" si="16"/>
        <v>29554898.778999999</v>
      </c>
      <c r="G82" s="33">
        <f t="shared" si="16"/>
        <v>29299805.800000001</v>
      </c>
      <c r="H82" s="33">
        <f t="shared" si="16"/>
        <v>28579340.229999997</v>
      </c>
      <c r="I82" s="33">
        <f t="shared" si="16"/>
        <v>33125978.990000002</v>
      </c>
      <c r="J82" s="33">
        <f>+J73+J8</f>
        <v>28498801.789999999</v>
      </c>
      <c r="K82" s="33">
        <f t="shared" si="16"/>
        <v>29289425.879999999</v>
      </c>
      <c r="L82" s="33">
        <f t="shared" si="16"/>
        <v>32044942.399999999</v>
      </c>
      <c r="M82" s="33">
        <f t="shared" si="16"/>
        <v>0</v>
      </c>
      <c r="N82" s="33">
        <f t="shared" si="13"/>
        <v>351982189.72899997</v>
      </c>
    </row>
    <row r="85" spans="1:14" x14ac:dyDescent="0.25">
      <c r="I85" s="34"/>
      <c r="J85" s="34"/>
    </row>
    <row r="86" spans="1:14" x14ac:dyDescent="0.25">
      <c r="A86" s="35" t="s">
        <v>93</v>
      </c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</row>
    <row r="87" spans="1:14" x14ac:dyDescent="0.25">
      <c r="A87" s="36" t="s">
        <v>94</v>
      </c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</row>
    <row r="88" spans="1:14" ht="16.5" customHeight="1" x14ac:dyDescent="0.25">
      <c r="A88" s="35" t="s">
        <v>95</v>
      </c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</row>
    <row r="89" spans="1:14" x14ac:dyDescent="0.25">
      <c r="A89" s="37"/>
      <c r="B89" s="37"/>
      <c r="C89" s="37"/>
      <c r="D89" s="38"/>
      <c r="E89" s="38"/>
      <c r="H89" s="37" t="s">
        <v>96</v>
      </c>
      <c r="I89" s="37"/>
      <c r="J89" s="37"/>
      <c r="K89" s="37"/>
      <c r="L89" s="37"/>
      <c r="M89" s="37"/>
      <c r="N89" s="37"/>
    </row>
    <row r="90" spans="1:14" x14ac:dyDescent="0.25">
      <c r="A90" s="39"/>
      <c r="B90" s="39"/>
      <c r="C90" s="39"/>
      <c r="D90" s="38"/>
      <c r="E90" s="38"/>
      <c r="H90" s="39"/>
      <c r="I90" s="39"/>
      <c r="J90" s="39"/>
      <c r="K90" s="39"/>
      <c r="L90" s="39"/>
      <c r="M90" s="39"/>
      <c r="N90" s="39"/>
    </row>
    <row r="91" spans="1:14" x14ac:dyDescent="0.25">
      <c r="A91" s="39"/>
      <c r="B91" s="39"/>
      <c r="C91" s="39"/>
      <c r="D91" s="38"/>
      <c r="E91" s="38"/>
      <c r="H91" s="39"/>
      <c r="I91" s="39"/>
      <c r="J91" s="39"/>
      <c r="K91" s="39"/>
      <c r="L91" s="39"/>
      <c r="M91" s="39"/>
      <c r="N91" s="39"/>
    </row>
    <row r="92" spans="1:14" x14ac:dyDescent="0.25">
      <c r="A92" s="39"/>
      <c r="B92" s="39"/>
      <c r="C92" s="39"/>
      <c r="D92" s="38"/>
      <c r="E92" s="38"/>
      <c r="H92" s="39"/>
      <c r="I92" s="39"/>
      <c r="J92" s="39"/>
      <c r="K92" s="39"/>
      <c r="L92" s="39"/>
      <c r="M92" s="39"/>
      <c r="N92" s="39"/>
    </row>
    <row r="93" spans="1:14" x14ac:dyDescent="0.25">
      <c r="A93" s="39"/>
      <c r="B93" s="39"/>
      <c r="C93" s="39"/>
      <c r="D93" s="38"/>
      <c r="E93" s="38"/>
      <c r="H93" s="39"/>
      <c r="I93" s="39"/>
      <c r="J93" s="39"/>
      <c r="K93" s="39"/>
      <c r="L93" s="39"/>
      <c r="M93" s="39"/>
      <c r="N93" s="39"/>
    </row>
    <row r="94" spans="1:14" x14ac:dyDescent="0.25">
      <c r="A94" s="35" t="s">
        <v>97</v>
      </c>
      <c r="B94" s="35"/>
      <c r="C94" s="35"/>
      <c r="D94" s="40"/>
      <c r="E94" s="40"/>
      <c r="H94" s="35" t="s">
        <v>98</v>
      </c>
      <c r="I94" s="35"/>
      <c r="J94" s="35"/>
      <c r="K94" s="35"/>
      <c r="L94" s="35"/>
      <c r="M94" s="35"/>
      <c r="N94" s="35"/>
    </row>
    <row r="95" spans="1:14" x14ac:dyDescent="0.25">
      <c r="A95" s="41" t="s">
        <v>99</v>
      </c>
      <c r="B95" s="41"/>
      <c r="C95" s="41"/>
      <c r="D95" s="42"/>
      <c r="E95" s="42"/>
      <c r="H95" s="36" t="s">
        <v>100</v>
      </c>
      <c r="I95" s="36"/>
      <c r="J95" s="36"/>
      <c r="K95" s="36"/>
      <c r="L95" s="36"/>
      <c r="M95" s="36"/>
      <c r="N95" s="36"/>
    </row>
    <row r="96" spans="1:14" ht="15" customHeight="1" x14ac:dyDescent="0.25">
      <c r="A96" s="35" t="s">
        <v>101</v>
      </c>
      <c r="B96" s="35"/>
      <c r="C96" s="35"/>
      <c r="D96" s="40"/>
      <c r="E96" s="40"/>
      <c r="H96" s="43" t="s">
        <v>102</v>
      </c>
      <c r="I96" s="43"/>
      <c r="J96" s="43"/>
      <c r="K96" s="43"/>
      <c r="L96" s="43"/>
      <c r="M96" s="43"/>
      <c r="N96" s="43"/>
    </row>
    <row r="97" spans="1:14" x14ac:dyDescent="0.25">
      <c r="A97" s="37" t="s">
        <v>103</v>
      </c>
      <c r="B97" s="37"/>
      <c r="C97" s="37"/>
      <c r="D97" s="38"/>
      <c r="E97" s="38"/>
      <c r="H97" s="37" t="s">
        <v>104</v>
      </c>
      <c r="I97" s="37"/>
      <c r="J97" s="37"/>
      <c r="K97" s="37"/>
      <c r="L97" s="37"/>
      <c r="M97" s="37"/>
      <c r="N97" s="37"/>
    </row>
  </sheetData>
  <mergeCells count="18">
    <mergeCell ref="A95:C95"/>
    <mergeCell ref="H95:N95"/>
    <mergeCell ref="A96:C96"/>
    <mergeCell ref="H96:N96"/>
    <mergeCell ref="A97:C97"/>
    <mergeCell ref="H97:N97"/>
    <mergeCell ref="A87:N87"/>
    <mergeCell ref="A88:N88"/>
    <mergeCell ref="A89:C89"/>
    <mergeCell ref="H89:N89"/>
    <mergeCell ref="A94:C94"/>
    <mergeCell ref="H94:N94"/>
    <mergeCell ref="A1:N1"/>
    <mergeCell ref="A2:N2"/>
    <mergeCell ref="A3:N3"/>
    <mergeCell ref="A4:N4"/>
    <mergeCell ref="A5:N5"/>
    <mergeCell ref="A86:N86"/>
  </mergeCells>
  <pageMargins left="0.70866141732283472" right="0.70866141732283472" top="0.74803149606299213" bottom="0.74803149606299213" header="0.31496062992125984" footer="0.31496062992125984"/>
  <pageSetup scale="3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nov 2023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 Alcantara</dc:creator>
  <cp:lastModifiedBy>Wilkins Alcantara</cp:lastModifiedBy>
  <cp:lastPrinted>2023-12-20T14:50:09Z</cp:lastPrinted>
  <dcterms:created xsi:type="dcterms:W3CDTF">2023-12-20T14:33:14Z</dcterms:created>
  <dcterms:modified xsi:type="dcterms:W3CDTF">2023-12-20T14:53:14Z</dcterms:modified>
</cp:coreProperties>
</file>